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1"/>
  <workbookPr/>
  <mc:AlternateContent xmlns:mc="http://schemas.openxmlformats.org/markup-compatibility/2006">
    <mc:Choice Requires="x15">
      <x15ac:absPath xmlns:x15ac="http://schemas.microsoft.com/office/spreadsheetml/2010/11/ac" url="https://d.docs.live.net/6f13c6ea4042b664/Desktop/"/>
    </mc:Choice>
  </mc:AlternateContent>
  <xr:revisionPtr revIDLastSave="19" documentId="11_E4999F481F4FA69BC21DA5FFA2E3A820B6FFE4A5" xr6:coauthVersionLast="47" xr6:coauthVersionMax="47" xr10:uidLastSave="{B12FD83D-205C-46FD-B237-4B88BF0F1672}"/>
  <bookViews>
    <workbookView xWindow="-108" yWindow="-108" windowWidth="23256" windowHeight="12456" xr2:uid="{00000000-000D-0000-FFFF-FFFF00000000}"/>
  </bookViews>
  <sheets>
    <sheet name="Dashboard" sheetId="1" r:id="rId1"/>
    <sheet name="Transactions" sheetId="2" r:id="rId2"/>
    <sheet name="Departments" sheetId="3" r:id="rId3"/>
    <sheet name="Categories" sheetId="4" r:id="rId4"/>
    <sheet name="Monthly Trend" sheetId="5" r:id="rId5"/>
    <sheet name="Payment Methods" sheetId="6" r:id="rId6"/>
    <sheet name="Approval Status" sheetId="7" r:id="rId7"/>
  </sheets>
  <definedNames>
    <definedName name="_xlnm._FilterDatabase" localSheetId="1" hidden="1">Transactions!$A$1:$F$2001</definedName>
    <definedName name="_xlnm.Print_Area" localSheetId="0">Dashboard!$A$1:$Y$52</definedName>
    <definedName name="_xlnm.Print_Titles" localSheetId="0">Dashboard!$1:$4</definedName>
  </definedNames>
  <calcPr calcId="191029" calcCompleted="0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4" i="7" l="1"/>
  <c r="B4" i="7"/>
  <c r="C3" i="7"/>
  <c r="B3" i="7"/>
  <c r="C2" i="7"/>
  <c r="B2" i="7"/>
  <c r="B4" i="6"/>
  <c r="C4" i="6" s="1"/>
  <c r="B3" i="6"/>
  <c r="C3" i="6" s="1"/>
  <c r="B2" i="6"/>
  <c r="C2" i="6" s="1"/>
  <c r="C11" i="5"/>
  <c r="C10" i="5"/>
  <c r="C9" i="5"/>
  <c r="C8" i="5"/>
  <c r="C7" i="5"/>
  <c r="C6" i="5"/>
  <c r="C5" i="5"/>
  <c r="C4" i="5"/>
  <c r="C3" i="5"/>
  <c r="C2" i="5"/>
  <c r="D11" i="4"/>
  <c r="B11" i="4"/>
  <c r="C11" i="4" s="1"/>
  <c r="D10" i="4"/>
  <c r="B10" i="4"/>
  <c r="C10" i="4" s="1"/>
  <c r="D9" i="4"/>
  <c r="B9" i="4"/>
  <c r="C9" i="4" s="1"/>
  <c r="D8" i="4"/>
  <c r="B8" i="4"/>
  <c r="C8" i="4" s="1"/>
  <c r="D7" i="4"/>
  <c r="B7" i="4"/>
  <c r="C7" i="4" s="1"/>
  <c r="D6" i="4"/>
  <c r="B6" i="4"/>
  <c r="C6" i="4" s="1"/>
  <c r="D5" i="4"/>
  <c r="B5" i="4"/>
  <c r="C5" i="4" s="1"/>
  <c r="D4" i="4"/>
  <c r="B4" i="4"/>
  <c r="C4" i="4" s="1"/>
  <c r="D3" i="4"/>
  <c r="B3" i="4"/>
  <c r="C3" i="4" s="1"/>
  <c r="D2" i="4"/>
  <c r="B2" i="4"/>
  <c r="C2" i="4" s="1"/>
  <c r="D7" i="3"/>
  <c r="B7" i="3"/>
  <c r="C7" i="3" s="1"/>
  <c r="D6" i="3"/>
  <c r="B6" i="3"/>
  <c r="C6" i="3" s="1"/>
  <c r="D5" i="3"/>
  <c r="B5" i="3"/>
  <c r="C5" i="3" s="1"/>
  <c r="D4" i="3"/>
  <c r="B4" i="3"/>
  <c r="C4" i="3" s="1"/>
  <c r="D3" i="3"/>
  <c r="B3" i="3"/>
  <c r="C3" i="3" s="1"/>
  <c r="D2" i="3"/>
  <c r="B2" i="3"/>
  <c r="C2" i="3" s="1"/>
  <c r="U6" i="1"/>
  <c r="P6" i="1"/>
  <c r="K6" i="1"/>
  <c r="F6" i="1"/>
  <c r="A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None</author>
  </authors>
  <commentList>
    <comment ref="A1" authorId="0" shapeId="0" xr:uid="{00000000-0006-0000-0100-000001000000}">
      <text>
        <r>
          <rPr>
            <sz val="10"/>
            <rFont val="Arial"/>
            <family val="2"/>
          </rPr>
          <t>Edit this sheet. Dashboard formulas and native charts update when Excel recalculates.</t>
        </r>
      </text>
    </comment>
  </commentList>
</comments>
</file>

<file path=xl/sharedStrings.xml><?xml version="1.0" encoding="utf-8"?>
<sst xmlns="http://schemas.openxmlformats.org/spreadsheetml/2006/main" count="232" uniqueCount="60">
  <si>
    <t>HR EXPENSE ANALYTICS — Executive Dashboard</t>
  </si>
  <si>
    <t>LIVE NATIVE EXCEL DASHBOARD  •  Edit Transactions to refresh KPIs, summaries and charts</t>
  </si>
  <si>
    <t>KEY PERFORMANCE METRICS</t>
  </si>
  <si>
    <t>TOTAL SPEND</t>
  </si>
  <si>
    <t>APPROVED SPEND</t>
  </si>
  <si>
    <t>PENDING REVIEWS</t>
  </si>
  <si>
    <t>AVG TRANSACTION</t>
  </si>
  <si>
    <t>APPROVAL RATE</t>
  </si>
  <si>
    <t>Live total • transactions</t>
  </si>
  <si>
    <t>Approved • live</t>
  </si>
  <si>
    <t>Transactions awaiting review</t>
  </si>
  <si>
    <t>Average expense</t>
  </si>
  <si>
    <t>Approved / total status records</t>
  </si>
  <si>
    <t>SPENDING ANALYSIS</t>
  </si>
  <si>
    <t>CONTROL &amp; APPROVAL INSIGHTS</t>
  </si>
  <si>
    <t>ExpenseIQ  •  Dynamic Excel Dashboard  •  Native charts  •  Formula-driven KPIs  •  Office 365 optimized</t>
  </si>
  <si>
    <t>Date</t>
  </si>
  <si>
    <t>Department</t>
  </si>
  <si>
    <t>Category</t>
  </si>
  <si>
    <t>Amount</t>
  </si>
  <si>
    <t>Payment Method</t>
  </si>
  <si>
    <t>Status</t>
  </si>
  <si>
    <t>Spend</t>
  </si>
  <si>
    <t>Share %</t>
  </si>
  <si>
    <t>Transactions</t>
  </si>
  <si>
    <t>Month</t>
  </si>
  <si>
    <t>Start Date</t>
  </si>
  <si>
    <t>Count</t>
  </si>
  <si>
    <t>Approved</t>
  </si>
  <si>
    <t>Pending</t>
  </si>
  <si>
    <t>Rejected</t>
  </si>
  <si>
    <t>Marketing</t>
  </si>
  <si>
    <t>Advertising</t>
  </si>
  <si>
    <t>Corporate Card</t>
  </si>
  <si>
    <t>Engineering</t>
  </si>
  <si>
    <t>Cloud Services</t>
  </si>
  <si>
    <t>Bank Transfer</t>
  </si>
  <si>
    <t>Sales</t>
  </si>
  <si>
    <t>Hardware</t>
  </si>
  <si>
    <t>Cash</t>
  </si>
  <si>
    <t>HR</t>
  </si>
  <si>
    <t>Research</t>
  </si>
  <si>
    <t>Finance</t>
  </si>
  <si>
    <t>Events</t>
  </si>
  <si>
    <t>Operations</t>
  </si>
  <si>
    <t>Software</t>
  </si>
  <si>
    <t>Consulting</t>
  </si>
  <si>
    <t>Commission</t>
  </si>
  <si>
    <t>Benefits</t>
  </si>
  <si>
    <t>Travel</t>
  </si>
  <si>
    <t>Jan 2024</t>
  </si>
  <si>
    <t>Feb 2024</t>
  </si>
  <si>
    <t>Mar 2024</t>
  </si>
  <si>
    <t>Apr 2024</t>
  </si>
  <si>
    <t>May 2024</t>
  </si>
  <si>
    <t>Jun 2024</t>
  </si>
  <si>
    <t>Jul 2024</t>
  </si>
  <si>
    <t>Aug 2024</t>
  </si>
  <si>
    <t>Sep 2024</t>
  </si>
  <si>
    <t>Oct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</si>
</sst>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"/>
    <numFmt numFmtId="165" formatCode="dd\-mmm\-yyyy"/>
    <numFmt numFmtId="166" formatCode="mmm\ yyyy"/>
  </numFmts>
  <fonts count="17" x14ac:knownFonts="1">
    <font>
      <sz val="11"/>
      <color theme="1"/>
      <name val="Calibri"/>
      <family val="2"/>
      <charset val="1"/>
    </font>
    <font>
      <b/>
      <sz val="20"/>
      <color rgb="FFF8FAFC"/>
      <name val="Aptos Display"/>
      <charset val="1"/>
    </font>
    <font>
      <sz val="10"/>
      <color rgb="FFF3F7FC"/>
      <name val="Aptos"/>
      <charset val="1"/>
    </font>
    <font>
      <i/>
      <sz val="10"/>
      <color rgb="FF8FA1BA"/>
      <name val="Aptos"/>
      <charset val="1"/>
    </font>
    <font>
      <sz val="10"/>
      <color rgb="FFF8FAFC"/>
      <name val="Aptos"/>
      <charset val="1"/>
    </font>
    <font>
      <b/>
      <sz val="11"/>
      <color rgb="FFF8FAFC"/>
      <name val="Aptos"/>
      <charset val="1"/>
    </font>
    <font>
      <b/>
      <sz val="10"/>
      <color rgb="FF8FA1BA"/>
      <name val="Aptos"/>
      <charset val="1"/>
    </font>
    <font>
      <b/>
      <sz val="20"/>
      <color rgb="FF3B82F6"/>
      <name val="Aptos Display"/>
      <charset val="1"/>
    </font>
    <font>
      <b/>
      <sz val="20"/>
      <color rgb="FF22C55E"/>
      <name val="Aptos Display"/>
      <charset val="1"/>
    </font>
    <font>
      <b/>
      <sz val="20"/>
      <color rgb="FFF59E0B"/>
      <name val="Aptos Display"/>
      <charset val="1"/>
    </font>
    <font>
      <b/>
      <sz val="20"/>
      <color rgb="FF8B5CF6"/>
      <name val="Aptos Display"/>
      <charset val="1"/>
    </font>
    <font>
      <b/>
      <sz val="20"/>
      <color rgb="FF06B6D4"/>
      <name val="Aptos Display"/>
      <charset val="1"/>
    </font>
    <font>
      <sz val="8"/>
      <color rgb="FF8FA1BA"/>
      <name val="Aptos"/>
      <charset val="1"/>
    </font>
    <font>
      <sz val="8"/>
      <color rgb="FF8FA3BD"/>
      <name val="Aptos"/>
      <charset val="1"/>
    </font>
    <font>
      <b/>
      <sz val="10"/>
      <color rgb="FFF3F7FC"/>
      <name val="Aptos"/>
      <charset val="1"/>
    </font>
    <font>
      <sz val="10"/>
      <name val="Arial"/>
      <family val="2"/>
    </font>
    <font>
      <sz val="11"/>
      <color rgb="FFF8FAFC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07101F"/>
        <bgColor rgb="FF07111F"/>
      </patternFill>
    </fill>
    <fill>
      <patternFill patternType="solid">
        <fgColor rgb="FF07111F"/>
        <bgColor rgb="FF07101F"/>
      </patternFill>
    </fill>
    <fill>
      <patternFill patternType="solid">
        <fgColor rgb="FF13243C"/>
        <bgColor rgb="FF13233B"/>
      </patternFill>
    </fill>
    <fill>
      <patternFill patternType="solid">
        <fgColor rgb="FF101D32"/>
        <bgColor rgb="FF13233B"/>
      </patternFill>
    </fill>
    <fill>
      <patternFill patternType="solid">
        <fgColor rgb="FF13233B"/>
        <bgColor rgb="FF13243C"/>
      </patternFill>
    </fill>
    <fill>
      <patternFill patternType="solid">
        <fgColor rgb="FF15243B"/>
        <bgColor rgb="FF13243C"/>
      </patternFill>
    </fill>
  </fills>
  <borders count="13">
    <border>
      <left/>
      <right/>
      <top/>
      <bottom/>
      <diagonal/>
    </border>
    <border>
      <left style="thin">
        <color rgb="FF243A5A"/>
      </left>
      <right style="thin">
        <color rgb="FF243A5A"/>
      </right>
      <top style="thin">
        <color rgb="FF243A5A"/>
      </top>
      <bottom style="thin">
        <color rgb="FF243A5A"/>
      </bottom>
      <diagonal/>
    </border>
    <border>
      <left style="thin">
        <color rgb="FF243A5A"/>
      </left>
      <right style="thin">
        <color rgb="FF243A5A"/>
      </right>
      <top style="medium">
        <color rgb="FF3B82F6"/>
      </top>
      <bottom style="thin">
        <color rgb="FF243A5A"/>
      </bottom>
      <diagonal/>
    </border>
    <border>
      <left style="thin">
        <color rgb="FF243A5A"/>
      </left>
      <right style="thin">
        <color rgb="FF243A5A"/>
      </right>
      <top style="medium">
        <color rgb="FF22C55E"/>
      </top>
      <bottom style="thin">
        <color rgb="FF243A5A"/>
      </bottom>
      <diagonal/>
    </border>
    <border>
      <left style="thin">
        <color rgb="FF243A5A"/>
      </left>
      <right style="thin">
        <color rgb="FF243A5A"/>
      </right>
      <top style="medium">
        <color rgb="FFF59E0B"/>
      </top>
      <bottom style="thin">
        <color rgb="FF243A5A"/>
      </bottom>
      <diagonal/>
    </border>
    <border>
      <left style="thin">
        <color rgb="FF243A5A"/>
      </left>
      <right style="thin">
        <color rgb="FF243A5A"/>
      </right>
      <top style="medium">
        <color rgb="FF8B5CF6"/>
      </top>
      <bottom style="thin">
        <color rgb="FF243A5A"/>
      </bottom>
      <diagonal/>
    </border>
    <border>
      <left style="thin">
        <color rgb="FF243A5A"/>
      </left>
      <right style="thin">
        <color rgb="FF243A5A"/>
      </right>
      <top style="medium">
        <color rgb="FF06B6D4"/>
      </top>
      <bottom style="thin">
        <color rgb="FF243A5A"/>
      </bottom>
      <diagonal/>
    </border>
    <border>
      <left style="thin">
        <color rgb="FF243A5A"/>
      </left>
      <right style="thin">
        <color rgb="FF243A5A"/>
      </right>
      <top style="thin">
        <color rgb="FF243A5A"/>
      </top>
      <bottom style="medium">
        <color rgb="FF3B82F6"/>
      </bottom>
      <diagonal/>
    </border>
    <border>
      <left style="thin">
        <color rgb="FF243A5A"/>
      </left>
      <right style="thin">
        <color rgb="FF243A5A"/>
      </right>
      <top style="thin">
        <color rgb="FF243A5A"/>
      </top>
      <bottom style="medium">
        <color rgb="FF22C55E"/>
      </bottom>
      <diagonal/>
    </border>
    <border>
      <left style="thin">
        <color rgb="FF243A5A"/>
      </left>
      <right style="thin">
        <color rgb="FF243A5A"/>
      </right>
      <top style="thin">
        <color rgb="FF243A5A"/>
      </top>
      <bottom style="medium">
        <color rgb="FFF59E0B"/>
      </bottom>
      <diagonal/>
    </border>
    <border>
      <left style="thin">
        <color rgb="FF243A5A"/>
      </left>
      <right style="thin">
        <color rgb="FF243A5A"/>
      </right>
      <top style="thin">
        <color rgb="FF243A5A"/>
      </top>
      <bottom style="medium">
        <color rgb="FF8B5CF6"/>
      </bottom>
      <diagonal/>
    </border>
    <border>
      <left style="thin">
        <color rgb="FF243A5A"/>
      </left>
      <right style="thin">
        <color rgb="FF243A5A"/>
      </right>
      <top style="thin">
        <color rgb="FF243A5A"/>
      </top>
      <bottom style="medium">
        <color rgb="FF06B6D4"/>
      </bottom>
      <diagonal/>
    </border>
    <border>
      <left/>
      <right/>
      <top/>
      <bottom style="thin">
        <color rgb="FF3B82F6"/>
      </bottom>
      <diagonal/>
    </border>
  </borders>
  <cellStyleXfs count="1">
    <xf numFmtId="0" fontId="0" fillId="0" borderId="0"/>
  </cellStyleXfs>
  <cellXfs count="34">
    <xf numFmtId="0" fontId="0" fillId="0" borderId="0" xfId="0"/>
    <xf numFmtId="164" fontId="8" fillId="5" borderId="1" xfId="0" applyNumberFormat="1" applyFont="1" applyFill="1" applyBorder="1" applyAlignment="1">
      <alignment horizontal="left" vertical="center"/>
    </xf>
    <xf numFmtId="0" fontId="2" fillId="3" borderId="0" xfId="0" applyFont="1" applyFill="1" applyAlignment="1">
      <alignment vertical="center"/>
    </xf>
    <xf numFmtId="0" fontId="4" fillId="2" borderId="0" xfId="0" applyFont="1" applyFill="1"/>
    <xf numFmtId="9" fontId="4" fillId="2" borderId="0" xfId="0" applyNumberFormat="1" applyFont="1" applyFill="1"/>
    <xf numFmtId="0" fontId="13" fillId="3" borderId="0" xfId="0" applyFont="1" applyFill="1" applyAlignment="1">
      <alignment vertical="center"/>
    </xf>
    <xf numFmtId="0" fontId="14" fillId="6" borderId="12" xfId="0" applyFont="1" applyFill="1" applyBorder="1" applyAlignment="1">
      <alignment horizontal="center"/>
    </xf>
    <xf numFmtId="165" fontId="0" fillId="0" borderId="0" xfId="0" applyNumberFormat="1"/>
    <xf numFmtId="164" fontId="0" fillId="0" borderId="0" xfId="0" applyNumberFormat="1"/>
    <xf numFmtId="164" fontId="16" fillId="7" borderId="0" xfId="0" applyNumberFormat="1" applyFont="1" applyFill="1"/>
    <xf numFmtId="9" fontId="16" fillId="7" borderId="0" xfId="0" applyNumberFormat="1" applyFont="1" applyFill="1"/>
    <xf numFmtId="3" fontId="16" fillId="7" borderId="0" xfId="0" applyNumberFormat="1" applyFont="1" applyFill="1"/>
    <xf numFmtId="166" fontId="16" fillId="7" borderId="0" xfId="0" applyNumberFormat="1" applyFont="1" applyFill="1"/>
    <xf numFmtId="164" fontId="16" fillId="7" borderId="0" xfId="0" applyNumberFormat="1" applyFont="1" applyFill="1" applyAlignment="1">
      <alignment horizontal="center" vertical="center"/>
    </xf>
    <xf numFmtId="0" fontId="12" fillId="2" borderId="0" xfId="0" applyFont="1" applyFill="1"/>
    <xf numFmtId="0" fontId="5" fillId="4" borderId="1" xfId="0" applyFont="1" applyFill="1" applyBorder="1" applyAlignment="1">
      <alignment vertical="center"/>
    </xf>
    <xf numFmtId="0" fontId="4" fillId="5" borderId="1" xfId="0" applyFont="1" applyFill="1" applyBorder="1"/>
    <xf numFmtId="0" fontId="12" fillId="5" borderId="7" xfId="0" applyFont="1" applyFill="1" applyBorder="1" applyAlignment="1">
      <alignment horizontal="left" vertical="center"/>
    </xf>
    <xf numFmtId="0" fontId="12" fillId="5" borderId="8" xfId="0" applyFont="1" applyFill="1" applyBorder="1" applyAlignment="1">
      <alignment horizontal="left" vertical="center"/>
    </xf>
    <xf numFmtId="0" fontId="12" fillId="5" borderId="9" xfId="0" applyFont="1" applyFill="1" applyBorder="1" applyAlignment="1">
      <alignment horizontal="left" vertical="center"/>
    </xf>
    <xf numFmtId="0" fontId="12" fillId="5" borderId="10" xfId="0" applyFont="1" applyFill="1" applyBorder="1" applyAlignment="1">
      <alignment horizontal="left" vertical="center"/>
    </xf>
    <xf numFmtId="0" fontId="12" fillId="5" borderId="11" xfId="0" applyFont="1" applyFill="1" applyBorder="1" applyAlignment="1">
      <alignment horizontal="left" vertical="center"/>
    </xf>
    <xf numFmtId="164" fontId="7" fillId="5" borderId="1" xfId="0" applyNumberFormat="1" applyFont="1" applyFill="1" applyBorder="1" applyAlignment="1">
      <alignment horizontal="left" vertical="center"/>
    </xf>
    <xf numFmtId="164" fontId="8" fillId="5" borderId="1" xfId="0" applyNumberFormat="1" applyFont="1" applyFill="1" applyBorder="1" applyAlignment="1">
      <alignment horizontal="left" vertical="center"/>
    </xf>
    <xf numFmtId="1" fontId="9" fillId="5" borderId="1" xfId="0" applyNumberFormat="1" applyFont="1" applyFill="1" applyBorder="1" applyAlignment="1">
      <alignment horizontal="left" vertical="center"/>
    </xf>
    <xf numFmtId="164" fontId="10" fillId="5" borderId="1" xfId="0" applyNumberFormat="1" applyFont="1" applyFill="1" applyBorder="1" applyAlignment="1">
      <alignment horizontal="left" vertical="center"/>
    </xf>
    <xf numFmtId="9" fontId="11" fillId="5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/>
    <xf numFmtId="0" fontId="6" fillId="5" borderId="2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/>
    </xf>
    <xf numFmtId="0" fontId="6" fillId="5" borderId="5" xfId="0" applyFont="1" applyFill="1" applyBorder="1" applyAlignment="1">
      <alignment horizontal="left" vertical="center"/>
    </xf>
    <xf numFmtId="0" fontId="6" fillId="5" borderId="6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8FAF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B1628"/>
      <rgbColor rgb="FF808000"/>
      <rgbColor rgb="FF800080"/>
      <rgbColor rgb="FF008080"/>
      <rgbColor rgb="FFC0C0C0"/>
      <rgbColor rgb="FF878787"/>
      <rgbColor rgb="FF8FA3BD"/>
      <rgbColor rgb="FFEF4444"/>
      <rgbColor rgb="FFF3F7FC"/>
      <rgbColor rgb="FFCCFFFF"/>
      <rgbColor rgb="FF07111F"/>
      <rgbColor rgb="FFEC4899"/>
      <rgbColor rgb="FF6366F1"/>
      <rgbColor rgb="FFD9D9D9"/>
      <rgbColor rgb="FF07101F"/>
      <rgbColor rgb="FFFF00FF"/>
      <rgbColor rgb="FFFFFF00"/>
      <rgbColor rgb="FF00FFFF"/>
      <rgbColor rgb="FF800080"/>
      <rgbColor rgb="FF800000"/>
      <rgbColor rgb="FF008080"/>
      <rgbColor rgb="FF0000FF"/>
      <rgbColor rgb="FF06B6D4"/>
      <rgbColor rgb="FFCCFFFF"/>
      <rgbColor rgb="FFCCFFCC"/>
      <rgbColor rgb="FFFFFF99"/>
      <rgbColor rgb="FF99CCFF"/>
      <rgbColor rgb="FFFF99CC"/>
      <rgbColor rgb="FFCC99FF"/>
      <rgbColor rgb="FFFFCC99"/>
      <rgbColor rgb="FF3B82F6"/>
      <rgbColor rgb="FF14B8A6"/>
      <rgbColor rgb="FF99CC00"/>
      <rgbColor rgb="FFFFCC00"/>
      <rgbColor rgb="FFF59E0B"/>
      <rgbColor rgb="FFF97316"/>
      <rgbColor rgb="FF4F81BD"/>
      <rgbColor rgb="FF8FA1BA"/>
      <rgbColor rgb="FF13243C"/>
      <rgbColor rgb="FF22C55E"/>
      <rgbColor rgb="FF101D32"/>
      <rgbColor rgb="FF15243B"/>
      <rgbColor rgb="FF993300"/>
      <rgbColor rgb="FF8B5CF6"/>
      <rgbColor rgb="FF13233B"/>
      <rgbColor rgb="FF243A5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IN" sz="1800" b="1" u="none" strike="noStrike">
                <a:solidFill>
                  <a:srgbClr val="F8FAFC"/>
                </a:solidFill>
                <a:uFillTx/>
                <a:latin typeface="Calibri"/>
              </a:rPr>
              <a:t>Expense by Department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Departments!$B$1</c:f>
              <c:strCache>
                <c:ptCount val="1"/>
                <c:pt idx="0">
                  <c:v>Spend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B82F6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BA9E-436E-B9DD-7E95186B7763}"/>
              </c:ext>
            </c:extLst>
          </c:dPt>
          <c:dPt>
            <c:idx val="1"/>
            <c:invertIfNegative val="0"/>
            <c:bubble3D val="0"/>
            <c:spPr>
              <a:solidFill>
                <a:srgbClr val="22C55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BA9E-436E-B9DD-7E95186B7763}"/>
              </c:ext>
            </c:extLst>
          </c:dPt>
          <c:dPt>
            <c:idx val="2"/>
            <c:invertIfNegative val="0"/>
            <c:bubble3D val="0"/>
            <c:spPr>
              <a:solidFill>
                <a:srgbClr val="F59E0B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BA9E-436E-B9DD-7E95186B7763}"/>
              </c:ext>
            </c:extLst>
          </c:dPt>
          <c:dPt>
            <c:idx val="3"/>
            <c:invertIfNegative val="0"/>
            <c:bubble3D val="0"/>
            <c:spPr>
              <a:solidFill>
                <a:srgbClr val="EF444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BA9E-436E-B9DD-7E95186B7763}"/>
              </c:ext>
            </c:extLst>
          </c:dPt>
          <c:dPt>
            <c:idx val="4"/>
            <c:invertIfNegative val="0"/>
            <c:bubble3D val="0"/>
            <c:spPr>
              <a:solidFill>
                <a:srgbClr val="8B5CF6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BA9E-436E-B9DD-7E95186B7763}"/>
              </c:ext>
            </c:extLst>
          </c:dPt>
          <c:dPt>
            <c:idx val="5"/>
            <c:invertIfNegative val="0"/>
            <c:bubble3D val="0"/>
            <c:spPr>
              <a:solidFill>
                <a:srgbClr val="06B6D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BA9E-436E-B9DD-7E95186B7763}"/>
              </c:ext>
            </c:extLst>
          </c:dPt>
          <c:dLbls>
            <c:dLbl>
              <c:idx val="0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9E-436E-B9DD-7E95186B7763}"/>
                </c:ext>
              </c:extLst>
            </c:dLbl>
            <c:dLbl>
              <c:idx val="1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E-436E-B9DD-7E95186B7763}"/>
                </c:ext>
              </c:extLst>
            </c:dLbl>
            <c:dLbl>
              <c:idx val="2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E-436E-B9DD-7E95186B7763}"/>
                </c:ext>
              </c:extLst>
            </c:dLbl>
            <c:dLbl>
              <c:idx val="3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E-436E-B9DD-7E95186B7763}"/>
                </c:ext>
              </c:extLst>
            </c:dLbl>
            <c:dLbl>
              <c:idx val="4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E-436E-B9DD-7E95186B7763}"/>
                </c:ext>
              </c:extLst>
            </c:dLbl>
            <c:dLbl>
              <c:idx val="5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E-436E-B9DD-7E95186B77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Departments!$A$2:$A$7</c:f>
              <c:strCache>
                <c:ptCount val="6"/>
                <c:pt idx="0">
                  <c:v>HR</c:v>
                </c:pt>
                <c:pt idx="1">
                  <c:v>Finance</c:v>
                </c:pt>
                <c:pt idx="2">
                  <c:v>Operations</c:v>
                </c:pt>
                <c:pt idx="3">
                  <c:v>Sales</c:v>
                </c:pt>
                <c:pt idx="4">
                  <c:v>Engineering</c:v>
                </c:pt>
                <c:pt idx="5">
                  <c:v>Marketing</c:v>
                </c:pt>
              </c:strCache>
            </c:strRef>
          </c:cat>
          <c:val>
            <c:numRef>
              <c:f>Departments!$B$2:$B$7</c:f>
              <c:numCache>
                <c:formatCode>\$#,##0</c:formatCode>
                <c:ptCount val="6"/>
                <c:pt idx="0">
                  <c:v>4147</c:v>
                </c:pt>
                <c:pt idx="1">
                  <c:v>4134</c:v>
                </c:pt>
                <c:pt idx="2">
                  <c:v>3724</c:v>
                </c:pt>
                <c:pt idx="3">
                  <c:v>3636</c:v>
                </c:pt>
                <c:pt idx="4">
                  <c:v>3123</c:v>
                </c:pt>
                <c:pt idx="5">
                  <c:v>2612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A9E-436E-B9DD-7E95186B7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axId val="26314117"/>
        <c:axId val="63650556"/>
      </c:barChart>
      <c:catAx>
        <c:axId val="2631411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50" b="0" u="none" strike="noStrike">
                <a:solidFill>
                  <a:srgbClr val="8FA1BA"/>
                </a:solidFill>
                <a:uFillTx/>
                <a:latin typeface="Calibri"/>
              </a:defRPr>
            </a:pPr>
            <a:endParaRPr lang="en-US"/>
          </a:p>
        </c:txPr>
        <c:crossAx val="63650556"/>
        <c:crosses val="autoZero"/>
        <c:auto val="1"/>
        <c:lblAlgn val="ctr"/>
        <c:lblOffset val="100"/>
        <c:noMultiLvlLbl val="0"/>
      </c:catAx>
      <c:valAx>
        <c:axId val="63650556"/>
        <c:scaling>
          <c:orientation val="minMax"/>
        </c:scaling>
        <c:delete val="0"/>
        <c:axPos val="l"/>
        <c:numFmt formatCode="\$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50" b="0" u="none" strike="noStrike">
                <a:solidFill>
                  <a:srgbClr val="8FA1BA"/>
                </a:solidFill>
                <a:uFillTx/>
                <a:latin typeface="Calibri"/>
              </a:defRPr>
            </a:pPr>
            <a:endParaRPr lang="en-US"/>
          </a:p>
        </c:txPr>
        <c:crossAx val="26314117"/>
        <c:crosses val="autoZero"/>
        <c:crossBetween val="between"/>
      </c:valAx>
      <c:spPr>
        <a:solidFill>
          <a:srgbClr val="0B1628"/>
        </a:solidFill>
        <a:ln w="0">
          <a:noFill/>
        </a:ln>
      </c:spPr>
    </c:plotArea>
    <c:plotVisOnly val="1"/>
    <c:dispBlanksAs val="gap"/>
    <c:showDLblsOverMax val="1"/>
  </c:chart>
  <c:spPr>
    <a:solidFill>
      <a:srgbClr val="101D32"/>
    </a:solidFill>
    <a:ln w="9360">
      <a:solidFill>
        <a:srgbClr val="D9D9D9"/>
      </a:solidFill>
      <a:round/>
    </a:ln>
    <a:effectLst>
      <a:glow rad="228600">
        <a:schemeClr val="accent2">
          <a:satMod val="175000"/>
          <a:alpha val="40000"/>
        </a:schemeClr>
      </a:glow>
    </a:effectLst>
    <a:scene3d>
      <a:camera prst="orthographicFront"/>
      <a:lightRig rig="threePt" dir="t"/>
    </a:scene3d>
    <a:sp3d>
      <a:bevelT prst="angle"/>
    </a:sp3d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IN" sz="1800" b="1" u="none" strike="noStrike">
                <a:solidFill>
                  <a:srgbClr val="F8FAFC"/>
                </a:solidFill>
                <a:uFillTx/>
                <a:latin typeface="Calibri"/>
              </a:rPr>
              <a:t>Category Breakdown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doughnutChart>
        <c:varyColors val="1"/>
        <c:ser>
          <c:idx val="0"/>
          <c:order val="0"/>
          <c:tx>
            <c:strRef>
              <c:f>Categories!$B$1</c:f>
              <c:strCache>
                <c:ptCount val="1"/>
                <c:pt idx="0">
                  <c:v>Spend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3B82F6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3691-4AAF-B538-51E577995360}"/>
              </c:ext>
            </c:extLst>
          </c:dPt>
          <c:dPt>
            <c:idx val="1"/>
            <c:bubble3D val="0"/>
            <c:spPr>
              <a:solidFill>
                <a:srgbClr val="22C55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3691-4AAF-B538-51E577995360}"/>
              </c:ext>
            </c:extLst>
          </c:dPt>
          <c:dPt>
            <c:idx val="2"/>
            <c:bubble3D val="0"/>
            <c:spPr>
              <a:solidFill>
                <a:srgbClr val="F59E0B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3691-4AAF-B538-51E577995360}"/>
              </c:ext>
            </c:extLst>
          </c:dPt>
          <c:dPt>
            <c:idx val="3"/>
            <c:bubble3D val="0"/>
            <c:spPr>
              <a:solidFill>
                <a:srgbClr val="EF444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3691-4AAF-B538-51E577995360}"/>
              </c:ext>
            </c:extLst>
          </c:dPt>
          <c:dPt>
            <c:idx val="4"/>
            <c:bubble3D val="0"/>
            <c:spPr>
              <a:solidFill>
                <a:srgbClr val="8B5CF6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3691-4AAF-B538-51E577995360}"/>
              </c:ext>
            </c:extLst>
          </c:dPt>
          <c:dPt>
            <c:idx val="5"/>
            <c:bubble3D val="0"/>
            <c:spPr>
              <a:solidFill>
                <a:srgbClr val="06B6D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3691-4AAF-B538-51E577995360}"/>
              </c:ext>
            </c:extLst>
          </c:dPt>
          <c:dPt>
            <c:idx val="6"/>
            <c:bubble3D val="0"/>
            <c:spPr>
              <a:solidFill>
                <a:srgbClr val="EC4899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D-3691-4AAF-B538-51E577995360}"/>
              </c:ext>
            </c:extLst>
          </c:dPt>
          <c:dPt>
            <c:idx val="7"/>
            <c:bubble3D val="0"/>
            <c:spPr>
              <a:solidFill>
                <a:srgbClr val="14B8A6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F-3691-4AAF-B538-51E577995360}"/>
              </c:ext>
            </c:extLst>
          </c:dPt>
          <c:dPt>
            <c:idx val="8"/>
            <c:bubble3D val="0"/>
            <c:spPr>
              <a:solidFill>
                <a:srgbClr val="F97316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1-3691-4AAF-B538-51E577995360}"/>
              </c:ext>
            </c:extLst>
          </c:dPt>
          <c:dPt>
            <c:idx val="9"/>
            <c:bubble3D val="0"/>
            <c:spPr>
              <a:solidFill>
                <a:srgbClr val="6366F1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3-3691-4AAF-B538-51E577995360}"/>
              </c:ext>
            </c:extLst>
          </c:dPt>
          <c:dLbls>
            <c:dLbl>
              <c:idx val="0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91-4AAF-B538-51E577995360}"/>
                </c:ext>
              </c:extLst>
            </c:dLbl>
            <c:dLbl>
              <c:idx val="1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91-4AAF-B538-51E577995360}"/>
                </c:ext>
              </c:extLst>
            </c:dLbl>
            <c:dLbl>
              <c:idx val="2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91-4AAF-B538-51E577995360}"/>
                </c:ext>
              </c:extLst>
            </c:dLbl>
            <c:dLbl>
              <c:idx val="3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91-4AAF-B538-51E577995360}"/>
                </c:ext>
              </c:extLst>
            </c:dLbl>
            <c:dLbl>
              <c:idx val="4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91-4AAF-B538-51E577995360}"/>
                </c:ext>
              </c:extLst>
            </c:dLbl>
            <c:dLbl>
              <c:idx val="5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91-4AAF-B538-51E577995360}"/>
                </c:ext>
              </c:extLst>
            </c:dLbl>
            <c:dLbl>
              <c:idx val="6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91-4AAF-B538-51E577995360}"/>
                </c:ext>
              </c:extLst>
            </c:dLbl>
            <c:dLbl>
              <c:idx val="7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91-4AAF-B538-51E577995360}"/>
                </c:ext>
              </c:extLst>
            </c:dLbl>
            <c:dLbl>
              <c:idx val="8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91-4AAF-B538-51E577995360}"/>
                </c:ext>
              </c:extLst>
            </c:dLbl>
            <c:dLbl>
              <c:idx val="9"/>
              <c:spPr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91-4AAF-B538-51E577995360}"/>
                </c:ext>
              </c:extLst>
            </c:dLbl>
            <c:numFmt formatCode="\$#,##0" sourceLinked="0"/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Categories!$A$2:$A$11</c:f>
              <c:strCache>
                <c:ptCount val="10"/>
                <c:pt idx="0">
                  <c:v>Cloud Services</c:v>
                </c:pt>
                <c:pt idx="1">
                  <c:v>Travel</c:v>
                </c:pt>
                <c:pt idx="2">
                  <c:v>Research</c:v>
                </c:pt>
                <c:pt idx="3">
                  <c:v>Advertising</c:v>
                </c:pt>
                <c:pt idx="4">
                  <c:v>Benefits</c:v>
                </c:pt>
                <c:pt idx="5">
                  <c:v>Hardware</c:v>
                </c:pt>
                <c:pt idx="6">
                  <c:v>Commission</c:v>
                </c:pt>
                <c:pt idx="7">
                  <c:v>Events</c:v>
                </c:pt>
                <c:pt idx="8">
                  <c:v>Consulting</c:v>
                </c:pt>
                <c:pt idx="9">
                  <c:v>Software</c:v>
                </c:pt>
              </c:strCache>
            </c:strRef>
          </c:cat>
          <c:val>
            <c:numRef>
              <c:f>Categories!$B$2:$B$11</c:f>
              <c:numCache>
                <c:formatCode>\$#,##0</c:formatCode>
                <c:ptCount val="10"/>
                <c:pt idx="0">
                  <c:v>2728</c:v>
                </c:pt>
                <c:pt idx="1">
                  <c:v>2518</c:v>
                </c:pt>
                <c:pt idx="2">
                  <c:v>2464</c:v>
                </c:pt>
                <c:pt idx="3">
                  <c:v>2436</c:v>
                </c:pt>
                <c:pt idx="4">
                  <c:v>2226</c:v>
                </c:pt>
                <c:pt idx="5">
                  <c:v>2171</c:v>
                </c:pt>
                <c:pt idx="6">
                  <c:v>1934</c:v>
                </c:pt>
                <c:pt idx="7">
                  <c:v>1907</c:v>
                </c:pt>
                <c:pt idx="8">
                  <c:v>1642</c:v>
                </c:pt>
                <c:pt idx="9">
                  <c:v>1350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3691-4AAF-B538-51E577995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8"/>
      </c:doughnutChart>
      <c:spPr>
        <a:solidFill>
          <a:srgbClr val="0B1628"/>
        </a:solidFill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700" b="0" u="none" strike="noStrike">
              <a:solidFill>
                <a:srgbClr val="F8FAFC"/>
              </a:solidFill>
              <a:uFillTx/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101D32"/>
    </a:solidFill>
    <a:ln w="9360">
      <a:solidFill>
        <a:srgbClr val="D9D9D9"/>
      </a:solidFill>
      <a:round/>
    </a:ln>
    <a:effectLst>
      <a:glow rad="228600">
        <a:schemeClr val="accent2">
          <a:satMod val="175000"/>
          <a:alpha val="40000"/>
        </a:schemeClr>
      </a:glow>
    </a:effectLst>
    <a:scene3d>
      <a:camera prst="orthographicFront"/>
      <a:lightRig rig="threePt" dir="t"/>
    </a:scene3d>
    <a:sp3d>
      <a:bevelT prst="angle"/>
    </a:sp3d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IN" sz="1800" b="1" u="none" strike="noStrike">
                <a:solidFill>
                  <a:srgbClr val="F8FAFC"/>
                </a:solidFill>
                <a:uFillTx/>
                <a:latin typeface="Calibri"/>
              </a:rPr>
              <a:t>Monthly Expense Trend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'Monthly Trend'!$C$1</c:f>
              <c:strCache>
                <c:ptCount val="1"/>
                <c:pt idx="0">
                  <c:v>Spend</c:v>
                </c:pt>
              </c:strCache>
            </c:strRef>
          </c:tx>
          <c:spPr>
            <a:ln w="28440">
              <a:solidFill>
                <a:srgbClr val="3B82F6"/>
              </a:solidFill>
              <a:round/>
            </a:ln>
          </c:spPr>
          <c:marker>
            <c:symbol val="circle"/>
            <c:size val="5"/>
            <c:spPr>
              <a:solidFill>
                <a:srgbClr val="3B82F6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strRef>
              <c:f>'Monthly Trend'!$A$2:$A$11</c:f>
              <c:strCache>
                <c:ptCount val="10"/>
                <c:pt idx="0">
                  <c:v>Jan 2024</c:v>
                </c:pt>
                <c:pt idx="1">
                  <c:v>Feb 2024</c:v>
                </c:pt>
                <c:pt idx="2">
                  <c:v>Mar 2024</c:v>
                </c:pt>
                <c:pt idx="3">
                  <c:v>Apr 2024</c:v>
                </c:pt>
                <c:pt idx="4">
                  <c:v>May 2024</c:v>
                </c:pt>
                <c:pt idx="5">
                  <c:v>Jun 2024</c:v>
                </c:pt>
                <c:pt idx="6">
                  <c:v>Jul 2024</c:v>
                </c:pt>
                <c:pt idx="7">
                  <c:v>Aug 2024</c:v>
                </c:pt>
                <c:pt idx="8">
                  <c:v>Sep 2024</c:v>
                </c:pt>
                <c:pt idx="9">
                  <c:v>Oct 2024</c:v>
                </c:pt>
              </c:strCache>
            </c:strRef>
          </c:cat>
          <c:val>
            <c:numRef>
              <c:f>'Monthly Trend'!$C$2:$C$11</c:f>
              <c:numCache>
                <c:formatCode>\$#,##0</c:formatCode>
                <c:ptCount val="10"/>
                <c:pt idx="0">
                  <c:v>1038</c:v>
                </c:pt>
                <c:pt idx="1">
                  <c:v>2944</c:v>
                </c:pt>
                <c:pt idx="2">
                  <c:v>2820</c:v>
                </c:pt>
                <c:pt idx="3">
                  <c:v>1441</c:v>
                </c:pt>
                <c:pt idx="4">
                  <c:v>3445</c:v>
                </c:pt>
                <c:pt idx="5">
                  <c:v>2373</c:v>
                </c:pt>
                <c:pt idx="6">
                  <c:v>1842</c:v>
                </c:pt>
                <c:pt idx="7">
                  <c:v>3948</c:v>
                </c:pt>
                <c:pt idx="8">
                  <c:v>1074</c:v>
                </c:pt>
                <c:pt idx="9">
                  <c:v>451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43C-45D3-8308-284E18069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13418165"/>
        <c:axId val="57025485"/>
      </c:lineChart>
      <c:catAx>
        <c:axId val="1341816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50" b="0" u="none" strike="noStrike">
                <a:solidFill>
                  <a:srgbClr val="8FA1BA"/>
                </a:solidFill>
                <a:uFillTx/>
                <a:latin typeface="Calibri"/>
              </a:defRPr>
            </a:pPr>
            <a:endParaRPr lang="en-US"/>
          </a:p>
        </c:txPr>
        <c:crossAx val="57025485"/>
        <c:crosses val="autoZero"/>
        <c:auto val="1"/>
        <c:lblAlgn val="ctr"/>
        <c:lblOffset val="100"/>
        <c:noMultiLvlLbl val="0"/>
      </c:catAx>
      <c:valAx>
        <c:axId val="57025485"/>
        <c:scaling>
          <c:orientation val="minMax"/>
        </c:scaling>
        <c:delete val="0"/>
        <c:axPos val="l"/>
        <c:numFmt formatCode="\$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50" b="0" u="none" strike="noStrike">
                <a:solidFill>
                  <a:srgbClr val="8FA1BA"/>
                </a:solidFill>
                <a:uFillTx/>
                <a:latin typeface="Calibri"/>
              </a:defRPr>
            </a:pPr>
            <a:endParaRPr lang="en-US"/>
          </a:p>
        </c:txPr>
        <c:crossAx val="13418165"/>
        <c:crosses val="autoZero"/>
        <c:crossBetween val="between"/>
      </c:valAx>
      <c:spPr>
        <a:solidFill>
          <a:srgbClr val="0B1628"/>
        </a:solidFill>
        <a:ln w="0">
          <a:noFill/>
        </a:ln>
      </c:spPr>
    </c:plotArea>
    <c:plotVisOnly val="1"/>
    <c:dispBlanksAs val="zero"/>
    <c:showDLblsOverMax val="1"/>
  </c:chart>
  <c:spPr>
    <a:solidFill>
      <a:srgbClr val="101D32"/>
    </a:solidFill>
    <a:ln w="9360">
      <a:solidFill>
        <a:srgbClr val="D9D9D9"/>
      </a:solidFill>
      <a:round/>
    </a:ln>
    <a:effectLst>
      <a:glow rad="228600">
        <a:schemeClr val="accent6">
          <a:satMod val="175000"/>
          <a:alpha val="40000"/>
        </a:schemeClr>
      </a:glow>
    </a:effectLst>
    <a:scene3d>
      <a:camera prst="orthographicFront"/>
      <a:lightRig rig="threePt" dir="t"/>
    </a:scene3d>
    <a:sp3d>
      <a:bevelT prst="angle"/>
    </a:sp3d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IN" sz="1800" b="1" u="none" strike="noStrike">
                <a:solidFill>
                  <a:srgbClr val="F8FAFC"/>
                </a:solidFill>
                <a:uFillTx/>
                <a:latin typeface="Calibri"/>
              </a:rPr>
              <a:t>Payment Methods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doughnutChart>
        <c:varyColors val="1"/>
        <c:ser>
          <c:idx val="0"/>
          <c:order val="0"/>
          <c:tx>
            <c:strRef>
              <c:f>'Payment Methods'!$B$1</c:f>
              <c:strCache>
                <c:ptCount val="1"/>
                <c:pt idx="0">
                  <c:v>Spend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3B82F6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BDE3-4B20-BB19-9A2190D956C2}"/>
              </c:ext>
            </c:extLst>
          </c:dPt>
          <c:dPt>
            <c:idx val="1"/>
            <c:bubble3D val="0"/>
            <c:spPr>
              <a:solidFill>
                <a:srgbClr val="22C55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BDE3-4B20-BB19-9A2190D956C2}"/>
              </c:ext>
            </c:extLst>
          </c:dPt>
          <c:dPt>
            <c:idx val="2"/>
            <c:bubble3D val="0"/>
            <c:spPr>
              <a:solidFill>
                <a:srgbClr val="F59E0B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BDE3-4B20-BB19-9A2190D956C2}"/>
              </c:ext>
            </c:extLst>
          </c:dPt>
          <c:dLbls>
            <c:numFmt formatCode="\$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1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'Payment Methods'!$A$2:$A$4</c:f>
              <c:strCache>
                <c:ptCount val="3"/>
                <c:pt idx="0">
                  <c:v>Cash</c:v>
                </c:pt>
                <c:pt idx="1">
                  <c:v>Bank Transfer</c:v>
                </c:pt>
                <c:pt idx="2">
                  <c:v>Corporate Card</c:v>
                </c:pt>
              </c:strCache>
            </c:strRef>
          </c:cat>
          <c:val>
            <c:numRef>
              <c:f>'Payment Methods'!$B$2:$B$4</c:f>
              <c:numCache>
                <c:formatCode>\$#,##0</c:formatCode>
                <c:ptCount val="3"/>
                <c:pt idx="0">
                  <c:v>7360</c:v>
                </c:pt>
                <c:pt idx="1">
                  <c:v>7257</c:v>
                </c:pt>
                <c:pt idx="2">
                  <c:v>6759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DE3-4B20-BB19-9A2190D95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0"/>
      </c:doughnutChart>
      <c:spPr>
        <a:solidFill>
          <a:srgbClr val="0B1628"/>
        </a:solidFill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700" b="0" u="none" strike="noStrike">
              <a:solidFill>
                <a:srgbClr val="F8FAFC"/>
              </a:solidFill>
              <a:uFillTx/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101D32"/>
    </a:solidFill>
    <a:ln w="9360">
      <a:solidFill>
        <a:srgbClr val="D9D9D9"/>
      </a:solidFill>
      <a:round/>
    </a:ln>
    <a:effectLst>
      <a:glow rad="228600">
        <a:schemeClr val="accent2">
          <a:satMod val="175000"/>
          <a:alpha val="40000"/>
        </a:schemeClr>
      </a:glow>
    </a:effectLst>
    <a:scene3d>
      <a:camera prst="orthographicFront"/>
      <a:lightRig rig="threePt" dir="t"/>
    </a:scene3d>
    <a:sp3d>
      <a:bevelT prst="angle"/>
    </a:sp3d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IN" sz="1800" b="1" u="none" strike="noStrike">
                <a:solidFill>
                  <a:srgbClr val="F8FAFC"/>
                </a:solidFill>
                <a:uFillTx/>
                <a:latin typeface="Calibri"/>
              </a:rPr>
              <a:t>Approval Status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'Approval Status'!$B$1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22C55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8650-4C76-ACAC-3863F3506856}"/>
              </c:ext>
            </c:extLst>
          </c:dPt>
          <c:dPt>
            <c:idx val="1"/>
            <c:invertIfNegative val="0"/>
            <c:bubble3D val="0"/>
            <c:spPr>
              <a:solidFill>
                <a:srgbClr val="F59E0B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8650-4C76-ACAC-3863F3506856}"/>
              </c:ext>
            </c:extLst>
          </c:dPt>
          <c:dPt>
            <c:idx val="2"/>
            <c:invertIfNegative val="0"/>
            <c:bubble3D val="0"/>
            <c:spPr>
              <a:solidFill>
                <a:srgbClr val="EF444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8650-4C76-ACAC-3863F3506856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'Approval Status'!$A$2:$A$4</c:f>
              <c:strCache>
                <c:ptCount val="3"/>
                <c:pt idx="0">
                  <c:v>Approved</c:v>
                </c:pt>
                <c:pt idx="1">
                  <c:v>Pending</c:v>
                </c:pt>
                <c:pt idx="2">
                  <c:v>Rejected</c:v>
                </c:pt>
              </c:strCache>
            </c:strRef>
          </c:cat>
          <c:val>
            <c:numRef>
              <c:f>'Approval Status'!$B$2:$B$4</c:f>
              <c:numCache>
                <c:formatCode>\$#,##0</c:formatCode>
                <c:ptCount val="3"/>
                <c:pt idx="0">
                  <c:v>32</c:v>
                </c:pt>
                <c:pt idx="1">
                  <c:v>5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50-4C76-ACAC-3863F3506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15803780"/>
        <c:axId val="33911282"/>
      </c:barChart>
      <c:catAx>
        <c:axId val="158037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50" b="0" u="none" strike="noStrike">
                <a:solidFill>
                  <a:srgbClr val="8FA1BA"/>
                </a:solidFill>
                <a:uFillTx/>
                <a:latin typeface="Calibri"/>
              </a:defRPr>
            </a:pPr>
            <a:endParaRPr lang="en-US"/>
          </a:p>
        </c:txPr>
        <c:crossAx val="33911282"/>
        <c:crosses val="autoZero"/>
        <c:auto val="1"/>
        <c:lblAlgn val="ctr"/>
        <c:lblOffset val="100"/>
        <c:noMultiLvlLbl val="0"/>
      </c:catAx>
      <c:valAx>
        <c:axId val="33911282"/>
        <c:scaling>
          <c:orientation val="minMax"/>
        </c:scaling>
        <c:delete val="0"/>
        <c:axPos val="l"/>
        <c:numFmt formatCode="\$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50" b="0" u="none" strike="noStrike">
                <a:solidFill>
                  <a:srgbClr val="8FA1BA"/>
                </a:solidFill>
                <a:uFillTx/>
                <a:latin typeface="Calibri"/>
              </a:defRPr>
            </a:pPr>
            <a:endParaRPr lang="en-US"/>
          </a:p>
        </c:txPr>
        <c:crossAx val="15803780"/>
        <c:crosses val="autoZero"/>
        <c:crossBetween val="between"/>
      </c:valAx>
      <c:spPr>
        <a:solidFill>
          <a:srgbClr val="0B1628"/>
        </a:solidFill>
        <a:ln w="0">
          <a:noFill/>
        </a:ln>
      </c:spPr>
    </c:plotArea>
    <c:plotVisOnly val="1"/>
    <c:dispBlanksAs val="gap"/>
    <c:showDLblsOverMax val="1"/>
  </c:chart>
  <c:spPr>
    <a:solidFill>
      <a:srgbClr val="101D32"/>
    </a:solidFill>
    <a:ln w="9360">
      <a:solidFill>
        <a:srgbClr val="D9D9D9"/>
      </a:solidFill>
      <a:round/>
    </a:ln>
    <a:effectLst>
      <a:glow rad="228600">
        <a:schemeClr val="accent6">
          <a:satMod val="175000"/>
          <a:alpha val="40000"/>
        </a:schemeClr>
      </a:glow>
    </a:effectLst>
    <a:scene3d>
      <a:camera prst="orthographicFront"/>
      <a:lightRig rig="threePt" dir="t"/>
    </a:scene3d>
    <a:sp3d>
      <a:bevelT prst="angle"/>
    </a:sp3d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12</xdr:col>
      <xdr:colOff>537882</xdr:colOff>
      <xdr:row>28</xdr:row>
      <xdr:rowOff>170329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0</xdr:colOff>
      <xdr:row>12</xdr:row>
      <xdr:rowOff>0</xdr:rowOff>
    </xdr:from>
    <xdr:to>
      <xdr:col>24</xdr:col>
      <xdr:colOff>502024</xdr:colOff>
      <xdr:row>28</xdr:row>
      <xdr:rowOff>206188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32</xdr:row>
      <xdr:rowOff>0</xdr:rowOff>
    </xdr:from>
    <xdr:to>
      <xdr:col>7</xdr:col>
      <xdr:colOff>528918</xdr:colOff>
      <xdr:row>48</xdr:row>
      <xdr:rowOff>161364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26895</xdr:colOff>
      <xdr:row>32</xdr:row>
      <xdr:rowOff>26894</xdr:rowOff>
    </xdr:from>
    <xdr:to>
      <xdr:col>16</xdr:col>
      <xdr:colOff>537883</xdr:colOff>
      <xdr:row>48</xdr:row>
      <xdr:rowOff>179294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17</xdr:col>
      <xdr:colOff>80682</xdr:colOff>
      <xdr:row>32</xdr:row>
      <xdr:rowOff>53788</xdr:rowOff>
    </xdr:from>
    <xdr:to>
      <xdr:col>24</xdr:col>
      <xdr:colOff>510988</xdr:colOff>
      <xdr:row>48</xdr:row>
      <xdr:rowOff>179294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B82F6"/>
    <pageSetUpPr fitToPage="1"/>
  </sheetPr>
  <dimension ref="A1:AF65"/>
  <sheetViews>
    <sheetView showGridLines="0" tabSelected="1" zoomScale="85" zoomScaleNormal="85" workbookViewId="0">
      <pane ySplit="4" topLeftCell="A5" activePane="bottomLeft" state="frozen"/>
      <selection pane="bottomLeft" activeCell="F6" sqref="F6:J8"/>
    </sheetView>
  </sheetViews>
  <sheetFormatPr defaultColWidth="8.6640625" defaultRowHeight="15" customHeight="1" x14ac:dyDescent="0.3"/>
  <cols>
    <col min="1" max="25" width="8.44140625" customWidth="1"/>
    <col min="26" max="32" width="2" customWidth="1"/>
  </cols>
  <sheetData>
    <row r="1" spans="1:32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"/>
      <c r="AA1" s="2"/>
      <c r="AB1" s="2"/>
      <c r="AC1" s="2"/>
      <c r="AD1" s="2"/>
      <c r="AE1" s="2"/>
      <c r="AF1" s="2"/>
    </row>
    <row r="2" spans="1:32" ht="19.5" customHeight="1" x14ac:dyDescent="0.3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"/>
      <c r="AA2" s="2"/>
      <c r="AB2" s="2"/>
      <c r="AC2" s="2"/>
      <c r="AD2" s="2"/>
      <c r="AE2" s="2"/>
      <c r="AF2" s="2"/>
    </row>
    <row r="3" spans="1:32" ht="18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2"/>
      <c r="AA3" s="2"/>
      <c r="AB3" s="2"/>
      <c r="AC3" s="2"/>
      <c r="AD3" s="2"/>
      <c r="AE3" s="2"/>
      <c r="AF3" s="2"/>
    </row>
    <row r="4" spans="1:32" ht="21.75" customHeight="1" x14ac:dyDescent="0.3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2"/>
      <c r="AA4" s="2"/>
      <c r="AB4" s="2"/>
      <c r="AC4" s="2"/>
      <c r="AD4" s="2"/>
      <c r="AE4" s="2"/>
      <c r="AF4" s="2"/>
    </row>
    <row r="5" spans="1:32" ht="19.5" customHeight="1" x14ac:dyDescent="0.3">
      <c r="A5" s="29" t="s">
        <v>3</v>
      </c>
      <c r="B5" s="29"/>
      <c r="C5" s="29"/>
      <c r="D5" s="29"/>
      <c r="E5" s="29"/>
      <c r="F5" s="30" t="s">
        <v>4</v>
      </c>
      <c r="G5" s="30"/>
      <c r="H5" s="30"/>
      <c r="I5" s="30"/>
      <c r="J5" s="30"/>
      <c r="K5" s="31" t="s">
        <v>5</v>
      </c>
      <c r="L5" s="31"/>
      <c r="M5" s="31"/>
      <c r="N5" s="31"/>
      <c r="O5" s="31"/>
      <c r="P5" s="32" t="s">
        <v>6</v>
      </c>
      <c r="Q5" s="32"/>
      <c r="R5" s="32"/>
      <c r="S5" s="32"/>
      <c r="T5" s="32"/>
      <c r="U5" s="33" t="s">
        <v>7</v>
      </c>
      <c r="V5" s="33"/>
      <c r="W5" s="33"/>
      <c r="X5" s="33"/>
      <c r="Y5" s="33"/>
      <c r="Z5" s="2"/>
      <c r="AA5" s="2"/>
      <c r="AB5" s="2"/>
      <c r="AC5" s="2"/>
      <c r="AD5" s="2"/>
      <c r="AE5" s="2"/>
      <c r="AF5" s="2"/>
    </row>
    <row r="6" spans="1:32" ht="24" customHeight="1" x14ac:dyDescent="0.3">
      <c r="A6" s="22">
        <f>SUM(Transactions!$D$2:$D$2001)</f>
        <v>21376</v>
      </c>
      <c r="B6" s="22"/>
      <c r="C6" s="22"/>
      <c r="D6" s="22"/>
      <c r="E6" s="22"/>
      <c r="F6" s="23">
        <f>SUMIF(Transactions!$F$2:$F$2001,"Approved",Transactions!$D$2:$D$2001)</f>
        <v>17974</v>
      </c>
      <c r="G6" s="23"/>
      <c r="H6" s="23"/>
      <c r="I6" s="23"/>
      <c r="J6" s="23"/>
      <c r="K6" s="24">
        <f>COUNTIF(Transactions!$F$2:$F$2001,"Pending")</f>
        <v>5</v>
      </c>
      <c r="L6" s="24"/>
      <c r="M6" s="24"/>
      <c r="N6" s="24"/>
      <c r="O6" s="24"/>
      <c r="P6" s="25">
        <f>IFERROR(AVERAGE(Transactions!$D$2:$D$2001),0)</f>
        <v>534.4</v>
      </c>
      <c r="Q6" s="25"/>
      <c r="R6" s="25"/>
      <c r="S6" s="25"/>
      <c r="T6" s="25"/>
      <c r="U6" s="26">
        <f>IFERROR(COUNTIF(Transactions!$F$2:$F$2001,"Approved")/COUNTA(Transactions!$F$2:$F$2001),0)</f>
        <v>0.8</v>
      </c>
      <c r="V6" s="26"/>
      <c r="W6" s="26"/>
      <c r="X6" s="26"/>
      <c r="Y6" s="26"/>
      <c r="Z6" s="2"/>
      <c r="AA6" s="2"/>
      <c r="AB6" s="2"/>
      <c r="AC6" s="2"/>
      <c r="AD6" s="2"/>
      <c r="AE6" s="2"/>
      <c r="AF6" s="2"/>
    </row>
    <row r="7" spans="1:32" ht="24" customHeight="1" x14ac:dyDescent="0.3">
      <c r="A7" s="22"/>
      <c r="B7" s="22"/>
      <c r="C7" s="22"/>
      <c r="D7" s="22"/>
      <c r="E7" s="22"/>
      <c r="F7" s="23"/>
      <c r="G7" s="23"/>
      <c r="H7" s="23"/>
      <c r="I7" s="23"/>
      <c r="J7" s="23"/>
      <c r="K7" s="24"/>
      <c r="L7" s="24"/>
      <c r="M7" s="24"/>
      <c r="N7" s="24"/>
      <c r="O7" s="24"/>
      <c r="P7" s="25"/>
      <c r="Q7" s="25"/>
      <c r="R7" s="25"/>
      <c r="S7" s="25"/>
      <c r="T7" s="25"/>
      <c r="U7" s="26"/>
      <c r="V7" s="26"/>
      <c r="W7" s="26"/>
      <c r="X7" s="26"/>
      <c r="Y7" s="26"/>
      <c r="Z7" s="2"/>
      <c r="AA7" s="2"/>
      <c r="AB7" s="2"/>
      <c r="AC7" s="2"/>
      <c r="AD7" s="2"/>
      <c r="AE7" s="2"/>
      <c r="AF7" s="2"/>
    </row>
    <row r="8" spans="1:32" ht="24" customHeight="1" x14ac:dyDescent="0.3">
      <c r="A8" s="22"/>
      <c r="B8" s="22"/>
      <c r="C8" s="22"/>
      <c r="D8" s="22"/>
      <c r="E8" s="22"/>
      <c r="F8" s="23"/>
      <c r="G8" s="23"/>
      <c r="H8" s="23"/>
      <c r="I8" s="23"/>
      <c r="J8" s="23"/>
      <c r="K8" s="24"/>
      <c r="L8" s="24"/>
      <c r="M8" s="24"/>
      <c r="N8" s="24"/>
      <c r="O8" s="24"/>
      <c r="P8" s="25"/>
      <c r="Q8" s="25"/>
      <c r="R8" s="25"/>
      <c r="S8" s="25"/>
      <c r="T8" s="25"/>
      <c r="U8" s="26"/>
      <c r="V8" s="26"/>
      <c r="W8" s="26"/>
      <c r="X8" s="26"/>
      <c r="Y8" s="26"/>
      <c r="Z8" s="2"/>
      <c r="AA8" s="2"/>
      <c r="AB8" s="2"/>
      <c r="AC8" s="2"/>
      <c r="AD8" s="2"/>
      <c r="AE8" s="2"/>
      <c r="AF8" s="2"/>
    </row>
    <row r="9" spans="1:32" ht="19.5" customHeight="1" x14ac:dyDescent="0.3">
      <c r="A9" s="17" t="s">
        <v>8</v>
      </c>
      <c r="B9" s="17"/>
      <c r="C9" s="17"/>
      <c r="D9" s="17"/>
      <c r="E9" s="17"/>
      <c r="F9" s="18" t="s">
        <v>9</v>
      </c>
      <c r="G9" s="18"/>
      <c r="H9" s="18"/>
      <c r="I9" s="18"/>
      <c r="J9" s="18"/>
      <c r="K9" s="19" t="s">
        <v>10</v>
      </c>
      <c r="L9" s="19"/>
      <c r="M9" s="19"/>
      <c r="N9" s="19"/>
      <c r="O9" s="19"/>
      <c r="P9" s="20" t="s">
        <v>11</v>
      </c>
      <c r="Q9" s="20"/>
      <c r="R9" s="20"/>
      <c r="S9" s="20"/>
      <c r="T9" s="20"/>
      <c r="U9" s="21" t="s">
        <v>12</v>
      </c>
      <c r="V9" s="21"/>
      <c r="W9" s="21"/>
      <c r="X9" s="21"/>
      <c r="Y9" s="21"/>
      <c r="Z9" s="2"/>
      <c r="AA9" s="2"/>
      <c r="AB9" s="2"/>
      <c r="AC9" s="2"/>
      <c r="AD9" s="2"/>
      <c r="AE9" s="2"/>
      <c r="AF9" s="2"/>
    </row>
    <row r="10" spans="1:32" ht="18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2"/>
      <c r="AA10" s="2"/>
      <c r="AB10" s="2"/>
      <c r="AC10" s="2"/>
      <c r="AD10" s="2"/>
      <c r="AE10" s="2"/>
      <c r="AF10" s="2"/>
    </row>
    <row r="11" spans="1:32" ht="21.75" customHeight="1" x14ac:dyDescent="0.3">
      <c r="A11" s="15" t="s">
        <v>13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2"/>
      <c r="AA11" s="2"/>
      <c r="AB11" s="2"/>
      <c r="AC11" s="2"/>
      <c r="AD11" s="2"/>
      <c r="AE11" s="2"/>
      <c r="AF11" s="2"/>
    </row>
    <row r="12" spans="1:32" ht="18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4"/>
      <c r="T12" s="3"/>
      <c r="U12" s="3"/>
      <c r="V12" s="3"/>
      <c r="W12" s="3"/>
      <c r="X12" s="3"/>
      <c r="Y12" s="3"/>
      <c r="Z12" s="2"/>
      <c r="AA12" s="2"/>
      <c r="AB12" s="2"/>
      <c r="AC12" s="2"/>
      <c r="AD12" s="2"/>
      <c r="AE12" s="2"/>
      <c r="AF12" s="2"/>
    </row>
    <row r="13" spans="1:32" ht="18" customHeight="1" x14ac:dyDescent="0.3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2"/>
      <c r="AA13" s="2"/>
      <c r="AB13" s="2"/>
      <c r="AC13" s="2"/>
      <c r="AD13" s="2"/>
      <c r="AE13" s="2"/>
      <c r="AF13" s="2"/>
    </row>
    <row r="14" spans="1:32" ht="18" customHeight="1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2"/>
      <c r="AA14" s="2"/>
      <c r="AB14" s="2"/>
      <c r="AC14" s="2"/>
      <c r="AD14" s="2"/>
      <c r="AE14" s="2"/>
      <c r="AF14" s="2"/>
    </row>
    <row r="15" spans="1:32" ht="18" customHeight="1" x14ac:dyDescent="0.3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2"/>
      <c r="AA15" s="2"/>
      <c r="AB15" s="2"/>
      <c r="AC15" s="2"/>
      <c r="AD15" s="2"/>
      <c r="AE15" s="2"/>
      <c r="AF15" s="2"/>
    </row>
    <row r="16" spans="1:32" ht="18" customHeight="1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2"/>
      <c r="AA16" s="2"/>
      <c r="AB16" s="2"/>
      <c r="AC16" s="2"/>
      <c r="AD16" s="2"/>
      <c r="AE16" s="2"/>
      <c r="AF16" s="2"/>
    </row>
    <row r="17" spans="1:32" ht="18" customHeight="1" x14ac:dyDescent="0.3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2"/>
      <c r="AA17" s="2"/>
      <c r="AB17" s="2"/>
      <c r="AC17" s="2"/>
      <c r="AD17" s="2"/>
      <c r="AE17" s="2"/>
      <c r="AF17" s="2"/>
    </row>
    <row r="18" spans="1:32" ht="18" customHeight="1" x14ac:dyDescent="0.3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2"/>
      <c r="AA18" s="2"/>
      <c r="AB18" s="2"/>
      <c r="AC18" s="2"/>
      <c r="AD18" s="2"/>
      <c r="AE18" s="2"/>
      <c r="AF18" s="2"/>
    </row>
    <row r="19" spans="1:32" ht="18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2"/>
      <c r="AA19" s="2"/>
      <c r="AB19" s="2"/>
      <c r="AC19" s="2"/>
      <c r="AD19" s="2"/>
      <c r="AE19" s="2"/>
      <c r="AF19" s="2"/>
    </row>
    <row r="20" spans="1:32" ht="18" customHeight="1" x14ac:dyDescent="0.3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2"/>
      <c r="AA20" s="2"/>
      <c r="AB20" s="2"/>
      <c r="AC20" s="2"/>
      <c r="AD20" s="2"/>
      <c r="AE20" s="2"/>
      <c r="AF20" s="2"/>
    </row>
    <row r="21" spans="1:32" ht="18" customHeight="1" x14ac:dyDescent="0.3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2"/>
      <c r="AA21" s="2"/>
      <c r="AB21" s="2"/>
      <c r="AC21" s="2"/>
      <c r="AD21" s="2"/>
      <c r="AE21" s="2"/>
      <c r="AF21" s="2"/>
    </row>
    <row r="22" spans="1:32" ht="18" customHeight="1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2"/>
      <c r="AA22" s="2"/>
      <c r="AB22" s="2"/>
      <c r="AC22" s="2"/>
      <c r="AD22" s="2"/>
      <c r="AE22" s="2"/>
      <c r="AF22" s="2"/>
    </row>
    <row r="23" spans="1:32" ht="18" customHeight="1" x14ac:dyDescent="0.3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2"/>
      <c r="AA23" s="2"/>
      <c r="AB23" s="2"/>
      <c r="AC23" s="2"/>
      <c r="AD23" s="2"/>
      <c r="AE23" s="2"/>
      <c r="AF23" s="2"/>
    </row>
    <row r="24" spans="1:32" ht="18" customHeight="1" x14ac:dyDescent="0.3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2"/>
      <c r="AA24" s="2"/>
      <c r="AB24" s="2"/>
      <c r="AC24" s="2"/>
      <c r="AD24" s="2"/>
      <c r="AE24" s="2"/>
      <c r="AF24" s="2"/>
    </row>
    <row r="25" spans="1:32" ht="18" customHeight="1" x14ac:dyDescent="0.3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2"/>
      <c r="AA25" s="2"/>
      <c r="AB25" s="2"/>
      <c r="AC25" s="2"/>
      <c r="AD25" s="2"/>
      <c r="AE25" s="2"/>
      <c r="AF25" s="2"/>
    </row>
    <row r="26" spans="1:32" ht="18" customHeight="1" x14ac:dyDescent="0.3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2"/>
      <c r="AA26" s="2"/>
      <c r="AB26" s="2"/>
      <c r="AC26" s="2"/>
      <c r="AD26" s="2"/>
      <c r="AE26" s="2"/>
      <c r="AF26" s="2"/>
    </row>
    <row r="27" spans="1:32" ht="18" customHeight="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2"/>
      <c r="AA27" s="2"/>
      <c r="AB27" s="2"/>
      <c r="AC27" s="2"/>
      <c r="AD27" s="2"/>
      <c r="AE27" s="2"/>
      <c r="AF27" s="2"/>
    </row>
    <row r="28" spans="1:32" ht="18" customHeight="1" x14ac:dyDescent="0.3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2"/>
      <c r="AA28" s="2"/>
      <c r="AB28" s="2"/>
      <c r="AC28" s="2"/>
      <c r="AD28" s="2"/>
      <c r="AE28" s="2"/>
      <c r="AF28" s="2"/>
    </row>
    <row r="29" spans="1:32" ht="18" customHeight="1" x14ac:dyDescent="0.3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2"/>
      <c r="AA29" s="2"/>
      <c r="AB29" s="2"/>
      <c r="AC29" s="2"/>
      <c r="AD29" s="2"/>
      <c r="AE29" s="2"/>
      <c r="AF29" s="2"/>
    </row>
    <row r="30" spans="1:32" ht="18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2"/>
      <c r="AA30" s="2"/>
      <c r="AB30" s="2"/>
      <c r="AC30" s="2"/>
      <c r="AD30" s="2"/>
      <c r="AE30" s="2"/>
      <c r="AF30" s="2"/>
    </row>
    <row r="31" spans="1:32" ht="21.75" customHeight="1" x14ac:dyDescent="0.3">
      <c r="A31" s="15" t="s">
        <v>14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2"/>
      <c r="AA31" s="2"/>
      <c r="AB31" s="2"/>
      <c r="AC31" s="2"/>
      <c r="AD31" s="2"/>
      <c r="AE31" s="2"/>
      <c r="AF31" s="2"/>
    </row>
    <row r="32" spans="1:32" ht="18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2"/>
      <c r="AA32" s="2"/>
      <c r="AB32" s="2"/>
      <c r="AC32" s="2"/>
      <c r="AD32" s="2"/>
      <c r="AE32" s="2"/>
      <c r="AF32" s="2"/>
    </row>
    <row r="33" spans="1:32" ht="18" customHeight="1" x14ac:dyDescent="0.3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2"/>
      <c r="AA33" s="2"/>
      <c r="AB33" s="2"/>
      <c r="AC33" s="2"/>
      <c r="AD33" s="2"/>
      <c r="AE33" s="2"/>
      <c r="AF33" s="2"/>
    </row>
    <row r="34" spans="1:32" ht="18" customHeight="1" x14ac:dyDescent="0.3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2"/>
      <c r="AA34" s="2"/>
      <c r="AB34" s="2"/>
      <c r="AC34" s="2"/>
      <c r="AD34" s="2"/>
      <c r="AE34" s="2"/>
      <c r="AF34" s="2"/>
    </row>
    <row r="35" spans="1:32" ht="18" customHeight="1" x14ac:dyDescent="0.3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2"/>
      <c r="AA35" s="2"/>
      <c r="AB35" s="2"/>
      <c r="AC35" s="2"/>
      <c r="AD35" s="2"/>
      <c r="AE35" s="2"/>
      <c r="AF35" s="2"/>
    </row>
    <row r="36" spans="1:32" ht="18" customHeight="1" x14ac:dyDescent="0.3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2"/>
      <c r="AA36" s="2"/>
      <c r="AB36" s="2"/>
      <c r="AC36" s="2"/>
      <c r="AD36" s="2"/>
      <c r="AE36" s="2"/>
      <c r="AF36" s="2"/>
    </row>
    <row r="37" spans="1:32" ht="18" customHeight="1" x14ac:dyDescent="0.3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2"/>
      <c r="AA37" s="2"/>
      <c r="AB37" s="2"/>
      <c r="AC37" s="2"/>
      <c r="AD37" s="2"/>
      <c r="AE37" s="2"/>
      <c r="AF37" s="2"/>
    </row>
    <row r="38" spans="1:32" ht="18" customHeight="1" x14ac:dyDescent="0.3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2"/>
      <c r="AA38" s="2"/>
      <c r="AB38" s="2"/>
      <c r="AC38" s="2"/>
      <c r="AD38" s="2"/>
      <c r="AE38" s="2"/>
      <c r="AF38" s="2"/>
    </row>
    <row r="39" spans="1:32" ht="18" customHeight="1" x14ac:dyDescent="0.3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2"/>
      <c r="AA39" s="2"/>
      <c r="AB39" s="2"/>
      <c r="AC39" s="2"/>
      <c r="AD39" s="2"/>
      <c r="AE39" s="2"/>
      <c r="AF39" s="2"/>
    </row>
    <row r="40" spans="1:32" ht="18" customHeight="1" x14ac:dyDescent="0.3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2"/>
      <c r="AA40" s="2"/>
      <c r="AB40" s="2"/>
      <c r="AC40" s="2"/>
      <c r="AD40" s="2"/>
      <c r="AE40" s="2"/>
      <c r="AF40" s="2"/>
    </row>
    <row r="41" spans="1:32" ht="18" customHeight="1" x14ac:dyDescent="0.3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2"/>
      <c r="AA41" s="2"/>
      <c r="AB41" s="2"/>
      <c r="AC41" s="2"/>
      <c r="AD41" s="2"/>
      <c r="AE41" s="2"/>
      <c r="AF41" s="2"/>
    </row>
    <row r="42" spans="1:32" ht="18" customHeight="1" x14ac:dyDescent="0.3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2"/>
      <c r="AA42" s="2"/>
      <c r="AB42" s="2"/>
      <c r="AC42" s="2"/>
      <c r="AD42" s="2"/>
      <c r="AE42" s="2"/>
      <c r="AF42" s="2"/>
    </row>
    <row r="43" spans="1:32" ht="18" customHeight="1" x14ac:dyDescent="0.3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2"/>
      <c r="AA43" s="2"/>
      <c r="AB43" s="2"/>
      <c r="AC43" s="2"/>
      <c r="AD43" s="2"/>
      <c r="AE43" s="2"/>
      <c r="AF43" s="2"/>
    </row>
    <row r="44" spans="1:32" ht="18" customHeight="1" x14ac:dyDescent="0.3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2"/>
      <c r="AA44" s="2"/>
      <c r="AB44" s="2"/>
      <c r="AC44" s="2"/>
      <c r="AD44" s="2"/>
      <c r="AE44" s="2"/>
      <c r="AF44" s="2"/>
    </row>
    <row r="45" spans="1:32" ht="18" customHeight="1" x14ac:dyDescent="0.3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2"/>
      <c r="AA45" s="2"/>
      <c r="AB45" s="2"/>
      <c r="AC45" s="2"/>
      <c r="AD45" s="2"/>
      <c r="AE45" s="2"/>
      <c r="AF45" s="2"/>
    </row>
    <row r="46" spans="1:32" ht="18" customHeight="1" x14ac:dyDescent="0.3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2"/>
      <c r="AA46" s="2"/>
      <c r="AB46" s="2"/>
      <c r="AC46" s="2"/>
      <c r="AD46" s="2"/>
      <c r="AE46" s="2"/>
      <c r="AF46" s="2"/>
    </row>
    <row r="47" spans="1:32" ht="18" customHeight="1" x14ac:dyDescent="0.3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2"/>
      <c r="AA47" s="2"/>
      <c r="AB47" s="2"/>
      <c r="AC47" s="2"/>
      <c r="AD47" s="2"/>
      <c r="AE47" s="2"/>
      <c r="AF47" s="2"/>
    </row>
    <row r="48" spans="1:32" ht="18" customHeight="1" x14ac:dyDescent="0.3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2"/>
      <c r="AA48" s="2"/>
      <c r="AB48" s="2"/>
      <c r="AC48" s="2"/>
      <c r="AD48" s="2"/>
      <c r="AE48" s="2"/>
      <c r="AF48" s="2"/>
    </row>
    <row r="49" spans="1:32" ht="18" customHeight="1" x14ac:dyDescent="0.3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2"/>
      <c r="AA49" s="2"/>
      <c r="AB49" s="2"/>
      <c r="AC49" s="2"/>
      <c r="AD49" s="2"/>
      <c r="AE49" s="2"/>
      <c r="AF49" s="2"/>
    </row>
    <row r="50" spans="1:32" ht="18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2"/>
      <c r="AA50" s="2"/>
      <c r="AB50" s="2"/>
      <c r="AC50" s="2"/>
      <c r="AD50" s="2"/>
      <c r="AE50" s="2"/>
      <c r="AF50" s="2"/>
    </row>
    <row r="51" spans="1:32" ht="19.5" customHeight="1" x14ac:dyDescent="0.3">
      <c r="A51" s="14" t="s">
        <v>15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2"/>
      <c r="AA51" s="2"/>
      <c r="AB51" s="2"/>
      <c r="AC51" s="2"/>
      <c r="AD51" s="2"/>
      <c r="AE51" s="2"/>
      <c r="AF51" s="2"/>
    </row>
    <row r="52" spans="1:32" ht="18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2"/>
      <c r="AA52" s="2"/>
      <c r="AB52" s="2"/>
      <c r="AC52" s="2"/>
      <c r="AD52" s="2"/>
      <c r="AE52" s="2"/>
      <c r="AF52" s="2"/>
    </row>
    <row r="53" spans="1:32" ht="18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2"/>
      <c r="AA53" s="2"/>
      <c r="AB53" s="2"/>
      <c r="AC53" s="2"/>
      <c r="AD53" s="2"/>
      <c r="AE53" s="2"/>
      <c r="AF53" s="2"/>
    </row>
    <row r="54" spans="1:32" ht="18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2"/>
      <c r="AA54" s="2"/>
      <c r="AB54" s="2"/>
      <c r="AC54" s="2"/>
      <c r="AD54" s="2"/>
      <c r="AE54" s="2"/>
      <c r="AF54" s="2"/>
    </row>
    <row r="55" spans="1:32" ht="18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2"/>
      <c r="AA55" s="2"/>
      <c r="AB55" s="2"/>
      <c r="AC55" s="2"/>
      <c r="AD55" s="2"/>
      <c r="AE55" s="2"/>
      <c r="AF55" s="2"/>
    </row>
    <row r="56" spans="1:32" ht="18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ht="18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 ht="18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 ht="18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 ht="18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 ht="18" customHeight="1" x14ac:dyDescent="0.3">
      <c r="A61" s="5" t="s">
        <v>15</v>
      </c>
      <c r="Y61" s="2"/>
      <c r="Z61" s="2"/>
      <c r="AA61" s="2"/>
      <c r="AB61" s="2"/>
      <c r="AC61" s="2"/>
      <c r="AD61" s="2"/>
      <c r="AE61" s="2"/>
      <c r="AF61" s="2"/>
    </row>
    <row r="62" spans="1:32" ht="18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 ht="18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 ht="18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 ht="18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</sheetData>
  <mergeCells count="26">
    <mergeCell ref="A1:Y1"/>
    <mergeCell ref="A2:Y2"/>
    <mergeCell ref="A4:Y4"/>
    <mergeCell ref="A5:E5"/>
    <mergeCell ref="F5:J5"/>
    <mergeCell ref="K5:O5"/>
    <mergeCell ref="P5:T5"/>
    <mergeCell ref="U5:Y5"/>
    <mergeCell ref="A6:E8"/>
    <mergeCell ref="F6:J8"/>
    <mergeCell ref="K6:O8"/>
    <mergeCell ref="P6:T8"/>
    <mergeCell ref="U6:Y8"/>
    <mergeCell ref="A9:E9"/>
    <mergeCell ref="F9:J9"/>
    <mergeCell ref="K9:O9"/>
    <mergeCell ref="P9:T9"/>
    <mergeCell ref="U9:Y9"/>
    <mergeCell ref="A51:Y52"/>
    <mergeCell ref="A11:Y11"/>
    <mergeCell ref="A13:M29"/>
    <mergeCell ref="N13:Y29"/>
    <mergeCell ref="A31:Y31"/>
    <mergeCell ref="A33:H49"/>
    <mergeCell ref="I33:Q49"/>
    <mergeCell ref="R33:Y49"/>
  </mergeCells>
  <printOptions horizontalCentered="1"/>
  <pageMargins left="0.15" right="0.15" top="0.25" bottom="0.25" header="0.511811023622047" footer="0.511811023622047"/>
  <pageSetup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B82F6"/>
    <pageSetUpPr fitToPage="1"/>
  </sheetPr>
  <dimension ref="A1:F41"/>
  <sheetViews>
    <sheetView showGridLines="0" zoomScaleNormal="100" workbookViewId="0">
      <pane ySplit="1" topLeftCell="A14" activePane="bottomLeft" state="frozen"/>
      <selection pane="bottomLeft"/>
    </sheetView>
  </sheetViews>
  <sheetFormatPr defaultColWidth="8.6640625" defaultRowHeight="15" customHeight="1" x14ac:dyDescent="0.3"/>
  <cols>
    <col min="1" max="1" width="14" customWidth="1"/>
    <col min="2" max="2" width="20" customWidth="1"/>
    <col min="3" max="3" width="22" customWidth="1"/>
    <col min="4" max="4" width="16" customWidth="1"/>
    <col min="5" max="5" width="20" customWidth="1"/>
    <col min="6" max="6" width="14" customWidth="1"/>
  </cols>
  <sheetData>
    <row r="1" spans="1:6" x14ac:dyDescent="0.3">
      <c r="A1" s="6" t="s">
        <v>16</v>
      </c>
      <c r="B1" s="6" t="s">
        <v>17</v>
      </c>
      <c r="C1" s="6" t="s">
        <v>18</v>
      </c>
      <c r="D1" s="6" t="s">
        <v>19</v>
      </c>
      <c r="E1" s="6" t="s">
        <v>20</v>
      </c>
      <c r="F1" s="6" t="s">
        <v>21</v>
      </c>
    </row>
    <row r="2" spans="1:6" x14ac:dyDescent="0.3">
      <c r="A2" s="7">
        <v>45295</v>
      </c>
      <c r="B2" s="1" t="s">
        <v>31</v>
      </c>
      <c r="C2" s="1" t="s">
        <v>32</v>
      </c>
      <c r="D2" s="8">
        <v>150</v>
      </c>
      <c r="E2" s="1" t="s">
        <v>33</v>
      </c>
      <c r="F2" s="1" t="s">
        <v>29</v>
      </c>
    </row>
    <row r="3" spans="1:6" x14ac:dyDescent="0.3">
      <c r="A3" s="7">
        <v>45303</v>
      </c>
      <c r="B3" s="1" t="s">
        <v>34</v>
      </c>
      <c r="C3" s="1" t="s">
        <v>35</v>
      </c>
      <c r="D3" s="8">
        <v>223</v>
      </c>
      <c r="E3" s="1" t="s">
        <v>36</v>
      </c>
      <c r="F3" s="1" t="s">
        <v>28</v>
      </c>
    </row>
    <row r="4" spans="1:6" x14ac:dyDescent="0.3">
      <c r="A4" s="7">
        <v>45311</v>
      </c>
      <c r="B4" s="1" t="s">
        <v>37</v>
      </c>
      <c r="C4" s="1" t="s">
        <v>38</v>
      </c>
      <c r="D4" s="8">
        <v>296</v>
      </c>
      <c r="E4" s="1" t="s">
        <v>39</v>
      </c>
      <c r="F4" s="1" t="s">
        <v>28</v>
      </c>
    </row>
    <row r="5" spans="1:6" x14ac:dyDescent="0.3">
      <c r="A5" s="7">
        <v>45319</v>
      </c>
      <c r="B5" s="1" t="s">
        <v>40</v>
      </c>
      <c r="C5" s="1" t="s">
        <v>41</v>
      </c>
      <c r="D5" s="8">
        <v>369</v>
      </c>
      <c r="E5" s="1" t="s">
        <v>33</v>
      </c>
      <c r="F5" s="1" t="s">
        <v>28</v>
      </c>
    </row>
    <row r="6" spans="1:6" x14ac:dyDescent="0.3">
      <c r="A6" s="7">
        <v>45323</v>
      </c>
      <c r="B6" s="1" t="s">
        <v>42</v>
      </c>
      <c r="C6" s="1" t="s">
        <v>43</v>
      </c>
      <c r="D6" s="8">
        <v>442</v>
      </c>
      <c r="E6" s="1" t="s">
        <v>36</v>
      </c>
      <c r="F6" s="1" t="s">
        <v>28</v>
      </c>
    </row>
    <row r="7" spans="1:6" x14ac:dyDescent="0.3">
      <c r="A7" s="7">
        <v>45331</v>
      </c>
      <c r="B7" s="1" t="s">
        <v>44</v>
      </c>
      <c r="C7" s="1" t="s">
        <v>45</v>
      </c>
      <c r="D7" s="8">
        <v>516</v>
      </c>
      <c r="E7" s="1" t="s">
        <v>39</v>
      </c>
      <c r="F7" s="1" t="s">
        <v>28</v>
      </c>
    </row>
    <row r="8" spans="1:6" x14ac:dyDescent="0.3">
      <c r="A8" s="7">
        <v>45339</v>
      </c>
      <c r="B8" s="1" t="s">
        <v>31</v>
      </c>
      <c r="C8" s="1" t="s">
        <v>46</v>
      </c>
      <c r="D8" s="8">
        <v>589</v>
      </c>
      <c r="E8" s="1" t="s">
        <v>33</v>
      </c>
      <c r="F8" s="1" t="s">
        <v>28</v>
      </c>
    </row>
    <row r="9" spans="1:6" x14ac:dyDescent="0.3">
      <c r="A9" s="7">
        <v>45347</v>
      </c>
      <c r="B9" s="1" t="s">
        <v>34</v>
      </c>
      <c r="C9" s="1" t="s">
        <v>47</v>
      </c>
      <c r="D9" s="8">
        <v>662</v>
      </c>
      <c r="E9" s="1" t="s">
        <v>36</v>
      </c>
      <c r="F9" s="1" t="s">
        <v>28</v>
      </c>
    </row>
    <row r="10" spans="1:6" x14ac:dyDescent="0.3">
      <c r="A10" s="7">
        <v>45351</v>
      </c>
      <c r="B10" s="1" t="s">
        <v>37</v>
      </c>
      <c r="C10" s="1" t="s">
        <v>48</v>
      </c>
      <c r="D10" s="8">
        <v>735</v>
      </c>
      <c r="E10" s="1" t="s">
        <v>39</v>
      </c>
      <c r="F10" s="1" t="s">
        <v>29</v>
      </c>
    </row>
    <row r="11" spans="1:6" x14ac:dyDescent="0.3">
      <c r="A11" s="7">
        <v>45359</v>
      </c>
      <c r="B11" s="1" t="s">
        <v>40</v>
      </c>
      <c r="C11" s="1" t="s">
        <v>49</v>
      </c>
      <c r="D11" s="8">
        <v>808</v>
      </c>
      <c r="E11" s="1" t="s">
        <v>33</v>
      </c>
      <c r="F11" s="1" t="s">
        <v>28</v>
      </c>
    </row>
    <row r="12" spans="1:6" x14ac:dyDescent="0.3">
      <c r="A12" s="7">
        <v>45367</v>
      </c>
      <c r="B12" s="1" t="s">
        <v>42</v>
      </c>
      <c r="C12" s="1" t="s">
        <v>32</v>
      </c>
      <c r="D12" s="8">
        <v>881</v>
      </c>
      <c r="E12" s="1" t="s">
        <v>36</v>
      </c>
      <c r="F12" s="1" t="s">
        <v>28</v>
      </c>
    </row>
    <row r="13" spans="1:6" x14ac:dyDescent="0.3">
      <c r="A13" s="7">
        <v>45375</v>
      </c>
      <c r="B13" s="1" t="s">
        <v>44</v>
      </c>
      <c r="C13" s="1" t="s">
        <v>35</v>
      </c>
      <c r="D13" s="8">
        <v>954</v>
      </c>
      <c r="E13" s="1" t="s">
        <v>39</v>
      </c>
      <c r="F13" s="1" t="s">
        <v>28</v>
      </c>
    </row>
    <row r="14" spans="1:6" x14ac:dyDescent="0.3">
      <c r="A14" s="7">
        <v>45379</v>
      </c>
      <c r="B14" s="1" t="s">
        <v>31</v>
      </c>
      <c r="C14" s="1" t="s">
        <v>38</v>
      </c>
      <c r="D14" s="8">
        <v>177</v>
      </c>
      <c r="E14" s="1" t="s">
        <v>33</v>
      </c>
      <c r="F14" s="1" t="s">
        <v>28</v>
      </c>
    </row>
    <row r="15" spans="1:6" x14ac:dyDescent="0.3">
      <c r="A15" s="7">
        <v>45387</v>
      </c>
      <c r="B15" s="1" t="s">
        <v>34</v>
      </c>
      <c r="C15" s="1" t="s">
        <v>41</v>
      </c>
      <c r="D15" s="8">
        <v>250</v>
      </c>
      <c r="E15" s="1" t="s">
        <v>36</v>
      </c>
      <c r="F15" s="1" t="s">
        <v>30</v>
      </c>
    </row>
    <row r="16" spans="1:6" x14ac:dyDescent="0.3">
      <c r="A16" s="7">
        <v>45395</v>
      </c>
      <c r="B16" s="1" t="s">
        <v>37</v>
      </c>
      <c r="C16" s="1" t="s">
        <v>43</v>
      </c>
      <c r="D16" s="8">
        <v>324</v>
      </c>
      <c r="E16" s="1" t="s">
        <v>39</v>
      </c>
      <c r="F16" s="1" t="s">
        <v>28</v>
      </c>
    </row>
    <row r="17" spans="1:6" x14ac:dyDescent="0.3">
      <c r="A17" s="7">
        <v>45403</v>
      </c>
      <c r="B17" s="1" t="s">
        <v>40</v>
      </c>
      <c r="C17" s="1" t="s">
        <v>45</v>
      </c>
      <c r="D17" s="8">
        <v>397</v>
      </c>
      <c r="E17" s="1" t="s">
        <v>33</v>
      </c>
      <c r="F17" s="1" t="s">
        <v>28</v>
      </c>
    </row>
    <row r="18" spans="1:6" x14ac:dyDescent="0.3">
      <c r="A18" s="7">
        <v>45407</v>
      </c>
      <c r="B18" s="1" t="s">
        <v>42</v>
      </c>
      <c r="C18" s="1" t="s">
        <v>46</v>
      </c>
      <c r="D18" s="8">
        <v>470</v>
      </c>
      <c r="E18" s="1" t="s">
        <v>36</v>
      </c>
      <c r="F18" s="1" t="s">
        <v>29</v>
      </c>
    </row>
    <row r="19" spans="1:6" x14ac:dyDescent="0.3">
      <c r="A19" s="7">
        <v>45415</v>
      </c>
      <c r="B19" s="1" t="s">
        <v>44</v>
      </c>
      <c r="C19" s="1" t="s">
        <v>47</v>
      </c>
      <c r="D19" s="8">
        <v>543</v>
      </c>
      <c r="E19" s="1" t="s">
        <v>39</v>
      </c>
      <c r="F19" s="1" t="s">
        <v>28</v>
      </c>
    </row>
    <row r="20" spans="1:6" x14ac:dyDescent="0.3">
      <c r="A20" s="7">
        <v>45423</v>
      </c>
      <c r="B20" s="1" t="s">
        <v>31</v>
      </c>
      <c r="C20" s="1" t="s">
        <v>48</v>
      </c>
      <c r="D20" s="8">
        <v>616</v>
      </c>
      <c r="E20" s="1" t="s">
        <v>33</v>
      </c>
      <c r="F20" s="1" t="s">
        <v>28</v>
      </c>
    </row>
    <row r="21" spans="1:6" x14ac:dyDescent="0.3">
      <c r="A21" s="7">
        <v>45431</v>
      </c>
      <c r="B21" s="1" t="s">
        <v>34</v>
      </c>
      <c r="C21" s="1" t="s">
        <v>49</v>
      </c>
      <c r="D21" s="8">
        <v>689</v>
      </c>
      <c r="E21" s="1" t="s">
        <v>36</v>
      </c>
      <c r="F21" s="1" t="s">
        <v>28</v>
      </c>
    </row>
    <row r="22" spans="1:6" x14ac:dyDescent="0.3">
      <c r="A22" s="7">
        <v>45435</v>
      </c>
      <c r="B22" s="1" t="s">
        <v>37</v>
      </c>
      <c r="C22" s="1" t="s">
        <v>32</v>
      </c>
      <c r="D22" s="8">
        <v>762</v>
      </c>
      <c r="E22" s="1" t="s">
        <v>39</v>
      </c>
      <c r="F22" s="1" t="s">
        <v>28</v>
      </c>
    </row>
    <row r="23" spans="1:6" x14ac:dyDescent="0.3">
      <c r="A23" s="7">
        <v>45443</v>
      </c>
      <c r="B23" s="1" t="s">
        <v>40</v>
      </c>
      <c r="C23" s="1" t="s">
        <v>35</v>
      </c>
      <c r="D23" s="8">
        <v>835</v>
      </c>
      <c r="E23" s="1" t="s">
        <v>33</v>
      </c>
      <c r="F23" s="1" t="s">
        <v>28</v>
      </c>
    </row>
    <row r="24" spans="1:6" x14ac:dyDescent="0.3">
      <c r="A24" s="7">
        <v>45451</v>
      </c>
      <c r="B24" s="1" t="s">
        <v>42</v>
      </c>
      <c r="C24" s="1" t="s">
        <v>38</v>
      </c>
      <c r="D24" s="8">
        <v>908</v>
      </c>
      <c r="E24" s="1" t="s">
        <v>36</v>
      </c>
      <c r="F24" s="1" t="s">
        <v>28</v>
      </c>
    </row>
    <row r="25" spans="1:6" x14ac:dyDescent="0.3">
      <c r="A25" s="7">
        <v>45459</v>
      </c>
      <c r="B25" s="1" t="s">
        <v>44</v>
      </c>
      <c r="C25" s="1" t="s">
        <v>41</v>
      </c>
      <c r="D25" s="8">
        <v>982</v>
      </c>
      <c r="E25" s="1" t="s">
        <v>39</v>
      </c>
      <c r="F25" s="1" t="s">
        <v>28</v>
      </c>
    </row>
    <row r="26" spans="1:6" x14ac:dyDescent="0.3">
      <c r="A26" s="7">
        <v>45463</v>
      </c>
      <c r="B26" s="1" t="s">
        <v>31</v>
      </c>
      <c r="C26" s="1" t="s">
        <v>43</v>
      </c>
      <c r="D26" s="8">
        <v>205</v>
      </c>
      <c r="E26" s="1" t="s">
        <v>33</v>
      </c>
      <c r="F26" s="1" t="s">
        <v>29</v>
      </c>
    </row>
    <row r="27" spans="1:6" x14ac:dyDescent="0.3">
      <c r="A27" s="7">
        <v>45471</v>
      </c>
      <c r="B27" s="1" t="s">
        <v>34</v>
      </c>
      <c r="C27" s="1" t="s">
        <v>45</v>
      </c>
      <c r="D27" s="8">
        <v>278</v>
      </c>
      <c r="E27" s="1" t="s">
        <v>36</v>
      </c>
      <c r="F27" s="1" t="s">
        <v>28</v>
      </c>
    </row>
    <row r="28" spans="1:6" x14ac:dyDescent="0.3">
      <c r="A28" s="7">
        <v>45479</v>
      </c>
      <c r="B28" s="1" t="s">
        <v>37</v>
      </c>
      <c r="C28" s="1" t="s">
        <v>46</v>
      </c>
      <c r="D28" s="8">
        <v>351</v>
      </c>
      <c r="E28" s="1" t="s">
        <v>39</v>
      </c>
      <c r="F28" s="1" t="s">
        <v>30</v>
      </c>
    </row>
    <row r="29" spans="1:6" x14ac:dyDescent="0.3">
      <c r="A29" s="7">
        <v>45487</v>
      </c>
      <c r="B29" s="1" t="s">
        <v>40</v>
      </c>
      <c r="C29" s="1" t="s">
        <v>47</v>
      </c>
      <c r="D29" s="8">
        <v>424</v>
      </c>
      <c r="E29" s="1" t="s">
        <v>33</v>
      </c>
      <c r="F29" s="1" t="s">
        <v>28</v>
      </c>
    </row>
    <row r="30" spans="1:6" x14ac:dyDescent="0.3">
      <c r="A30" s="7">
        <v>45491</v>
      </c>
      <c r="B30" s="1" t="s">
        <v>42</v>
      </c>
      <c r="C30" s="1" t="s">
        <v>48</v>
      </c>
      <c r="D30" s="8">
        <v>497</v>
      </c>
      <c r="E30" s="1" t="s">
        <v>36</v>
      </c>
      <c r="F30" s="1" t="s">
        <v>28</v>
      </c>
    </row>
    <row r="31" spans="1:6" x14ac:dyDescent="0.3">
      <c r="A31" s="7">
        <v>45499</v>
      </c>
      <c r="B31" s="1" t="s">
        <v>44</v>
      </c>
      <c r="C31" s="1" t="s">
        <v>49</v>
      </c>
      <c r="D31" s="8">
        <v>570</v>
      </c>
      <c r="E31" s="1" t="s">
        <v>39</v>
      </c>
      <c r="F31" s="1" t="s">
        <v>28</v>
      </c>
    </row>
    <row r="32" spans="1:6" x14ac:dyDescent="0.3">
      <c r="A32" s="7">
        <v>45507</v>
      </c>
      <c r="B32" s="1" t="s">
        <v>31</v>
      </c>
      <c r="C32" s="1" t="s">
        <v>32</v>
      </c>
      <c r="D32" s="8">
        <v>643</v>
      </c>
      <c r="E32" s="1" t="s">
        <v>33</v>
      </c>
      <c r="F32" s="1" t="s">
        <v>28</v>
      </c>
    </row>
    <row r="33" spans="1:6" x14ac:dyDescent="0.3">
      <c r="A33" s="7">
        <v>45515</v>
      </c>
      <c r="B33" s="1" t="s">
        <v>34</v>
      </c>
      <c r="C33" s="1" t="s">
        <v>35</v>
      </c>
      <c r="D33" s="8">
        <v>716</v>
      </c>
      <c r="E33" s="1" t="s">
        <v>36</v>
      </c>
      <c r="F33" s="1" t="s">
        <v>28</v>
      </c>
    </row>
    <row r="34" spans="1:6" x14ac:dyDescent="0.3">
      <c r="A34" s="7">
        <v>45519</v>
      </c>
      <c r="B34" s="1" t="s">
        <v>37</v>
      </c>
      <c r="C34" s="1" t="s">
        <v>38</v>
      </c>
      <c r="D34" s="8">
        <v>790</v>
      </c>
      <c r="E34" s="1" t="s">
        <v>39</v>
      </c>
      <c r="F34" s="1" t="s">
        <v>29</v>
      </c>
    </row>
    <row r="35" spans="1:6" x14ac:dyDescent="0.3">
      <c r="A35" s="7">
        <v>45527</v>
      </c>
      <c r="B35" s="1" t="s">
        <v>40</v>
      </c>
      <c r="C35" s="1" t="s">
        <v>41</v>
      </c>
      <c r="D35" s="8">
        <v>863</v>
      </c>
      <c r="E35" s="1" t="s">
        <v>33</v>
      </c>
      <c r="F35" s="1" t="s">
        <v>28</v>
      </c>
    </row>
    <row r="36" spans="1:6" x14ac:dyDescent="0.3">
      <c r="A36" s="7">
        <v>45535</v>
      </c>
      <c r="B36" s="1" t="s">
        <v>42</v>
      </c>
      <c r="C36" s="1" t="s">
        <v>43</v>
      </c>
      <c r="D36" s="8">
        <v>936</v>
      </c>
      <c r="E36" s="1" t="s">
        <v>36</v>
      </c>
      <c r="F36" s="1" t="s">
        <v>28</v>
      </c>
    </row>
    <row r="37" spans="1:6" x14ac:dyDescent="0.3">
      <c r="A37" s="7">
        <v>45543</v>
      </c>
      <c r="B37" s="1" t="s">
        <v>44</v>
      </c>
      <c r="C37" s="1" t="s">
        <v>45</v>
      </c>
      <c r="D37" s="8">
        <v>159</v>
      </c>
      <c r="E37" s="1" t="s">
        <v>39</v>
      </c>
      <c r="F37" s="1" t="s">
        <v>28</v>
      </c>
    </row>
    <row r="38" spans="1:6" x14ac:dyDescent="0.3">
      <c r="A38" s="7">
        <v>45547</v>
      </c>
      <c r="B38" s="1" t="s">
        <v>31</v>
      </c>
      <c r="C38" s="1" t="s">
        <v>46</v>
      </c>
      <c r="D38" s="8">
        <v>232</v>
      </c>
      <c r="E38" s="1" t="s">
        <v>33</v>
      </c>
      <c r="F38" s="1" t="s">
        <v>28</v>
      </c>
    </row>
    <row r="39" spans="1:6" x14ac:dyDescent="0.3">
      <c r="A39" s="7">
        <v>45555</v>
      </c>
      <c r="B39" s="1" t="s">
        <v>34</v>
      </c>
      <c r="C39" s="1" t="s">
        <v>47</v>
      </c>
      <c r="D39" s="8">
        <v>305</v>
      </c>
      <c r="E39" s="1" t="s">
        <v>36</v>
      </c>
      <c r="F39" s="1" t="s">
        <v>28</v>
      </c>
    </row>
    <row r="40" spans="1:6" x14ac:dyDescent="0.3">
      <c r="A40" s="7">
        <v>45563</v>
      </c>
      <c r="B40" s="1" t="s">
        <v>37</v>
      </c>
      <c r="C40" s="1" t="s">
        <v>48</v>
      </c>
      <c r="D40" s="8">
        <v>378</v>
      </c>
      <c r="E40" s="1" t="s">
        <v>39</v>
      </c>
      <c r="F40" s="1" t="s">
        <v>28</v>
      </c>
    </row>
    <row r="41" spans="1:6" x14ac:dyDescent="0.3">
      <c r="A41" s="7">
        <v>45571</v>
      </c>
      <c r="B41" s="1" t="s">
        <v>40</v>
      </c>
      <c r="C41" s="1" t="s">
        <v>49</v>
      </c>
      <c r="D41" s="8">
        <v>451</v>
      </c>
      <c r="E41" s="1" t="s">
        <v>33</v>
      </c>
      <c r="F41" s="1" t="s">
        <v>30</v>
      </c>
    </row>
  </sheetData>
  <autoFilter ref="A1:F2001" xr:uid="{00000000-0009-0000-0000-000001000000}"/>
  <pageMargins left="0.2" right="0.2" top="0.25" bottom="0.25" header="0.511811023622047" footer="0.511811023622047"/>
  <pageSetup fitToHeight="0" orientation="landscape" horizontalDpi="3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B82F6"/>
    <pageSetUpPr fitToPage="1"/>
  </sheetPr>
  <dimension ref="A1:D7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6640625" defaultRowHeight="15" customHeight="1" x14ac:dyDescent="0.3"/>
  <cols>
    <col min="1" max="1" width="24" customWidth="1"/>
    <col min="2" max="2" width="18" customWidth="1"/>
    <col min="3" max="3" width="12" customWidth="1"/>
    <col min="4" max="4" width="14" customWidth="1"/>
  </cols>
  <sheetData>
    <row r="1" spans="1:4" x14ac:dyDescent="0.3">
      <c r="A1" s="6" t="s">
        <v>17</v>
      </c>
      <c r="B1" s="6" t="s">
        <v>22</v>
      </c>
      <c r="C1" s="6" t="s">
        <v>23</v>
      </c>
      <c r="D1" s="6" t="s">
        <v>24</v>
      </c>
    </row>
    <row r="2" spans="1:4" x14ac:dyDescent="0.3">
      <c r="A2" s="1" t="s">
        <v>40</v>
      </c>
      <c r="B2" s="9">
        <f>IF(A2="","",SUMIF(Transactions!$B$2:$B$2001,A2,Transactions!$D$2:$D$2001))</f>
        <v>4147</v>
      </c>
      <c r="C2" s="10">
        <f>IFERROR(B2/SUM(Transactions!$D$2:$D$2001),0)</f>
        <v>0.19400261976047903</v>
      </c>
      <c r="D2" s="11">
        <f>IF(A2="","",COUNTIF(Transactions!$B$2:$B$2001,A2))</f>
        <v>7</v>
      </c>
    </row>
    <row r="3" spans="1:4" x14ac:dyDescent="0.3">
      <c r="A3" s="1" t="s">
        <v>42</v>
      </c>
      <c r="B3" s="9">
        <f>IF(A3="","",SUMIF(Transactions!$B$2:$B$2001,A3,Transactions!$D$2:$D$2001))</f>
        <v>4134</v>
      </c>
      <c r="C3" s="10">
        <f>IFERROR(B3/SUM(Transactions!$D$2:$D$2001),0)</f>
        <v>0.1933944610778443</v>
      </c>
      <c r="D3" s="11">
        <f>IF(A3="","",COUNTIF(Transactions!$B$2:$B$2001,A3))</f>
        <v>6</v>
      </c>
    </row>
    <row r="4" spans="1:4" x14ac:dyDescent="0.3">
      <c r="A4" s="1" t="s">
        <v>44</v>
      </c>
      <c r="B4" s="9">
        <f>IF(A4="","",SUMIF(Transactions!$B$2:$B$2001,A4,Transactions!$D$2:$D$2001))</f>
        <v>3724</v>
      </c>
      <c r="C4" s="10">
        <f>IFERROR(B4/SUM(Transactions!$D$2:$D$2001),0)</f>
        <v>0.17421407185628743</v>
      </c>
      <c r="D4" s="11">
        <f>IF(A4="","",COUNTIF(Transactions!$B$2:$B$2001,A4))</f>
        <v>6</v>
      </c>
    </row>
    <row r="5" spans="1:4" x14ac:dyDescent="0.3">
      <c r="A5" s="1" t="s">
        <v>37</v>
      </c>
      <c r="B5" s="9">
        <f>IF(A5="","",SUMIF(Transactions!$B$2:$B$2001,A5,Transactions!$D$2:$D$2001))</f>
        <v>3636</v>
      </c>
      <c r="C5" s="10">
        <f>IFERROR(B5/SUM(Transactions!$D$2:$D$2001),0)</f>
        <v>0.17009730538922155</v>
      </c>
      <c r="D5" s="11">
        <f>IF(A5="","",COUNTIF(Transactions!$B$2:$B$2001,A5))</f>
        <v>7</v>
      </c>
    </row>
    <row r="6" spans="1:4" x14ac:dyDescent="0.3">
      <c r="A6" s="1" t="s">
        <v>34</v>
      </c>
      <c r="B6" s="9">
        <f>IF(A6="","",SUMIF(Transactions!$B$2:$B$2001,A6,Transactions!$D$2:$D$2001))</f>
        <v>3123</v>
      </c>
      <c r="C6" s="10">
        <f>IFERROR(B6/SUM(Transactions!$D$2:$D$2001),0)</f>
        <v>0.14609842814371257</v>
      </c>
      <c r="D6" s="11">
        <f>IF(A6="","",COUNTIF(Transactions!$B$2:$B$2001,A6))</f>
        <v>7</v>
      </c>
    </row>
    <row r="7" spans="1:4" x14ac:dyDescent="0.3">
      <c r="A7" s="1" t="s">
        <v>31</v>
      </c>
      <c r="B7" s="9">
        <f>IF(A7="","",SUMIF(Transactions!$B$2:$B$2001,A7,Transactions!$D$2:$D$2001))</f>
        <v>2612</v>
      </c>
      <c r="C7" s="10">
        <f>IFERROR(B7/SUM(Transactions!$D$2:$D$2001),0)</f>
        <v>0.12219311377245509</v>
      </c>
      <c r="D7" s="11">
        <f>IF(A7="","",COUNTIF(Transactions!$B$2:$B$2001,A7))</f>
        <v>7</v>
      </c>
    </row>
  </sheetData>
  <pageMargins left="0.2" right="0.2" top="0.25" bottom="0.25" header="0.511811023622047" footer="0.511811023622047"/>
  <pageSetup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B5CF6"/>
    <pageSetUpPr fitToPage="1"/>
  </sheetPr>
  <dimension ref="A1:D11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6640625" defaultRowHeight="15" customHeight="1" x14ac:dyDescent="0.3"/>
  <cols>
    <col min="1" max="1" width="24" customWidth="1"/>
    <col min="2" max="2" width="18" customWidth="1"/>
    <col min="3" max="3" width="12" customWidth="1"/>
    <col min="4" max="4" width="14" customWidth="1"/>
  </cols>
  <sheetData>
    <row r="1" spans="1:4" x14ac:dyDescent="0.3">
      <c r="A1" s="6" t="s">
        <v>18</v>
      </c>
      <c r="B1" s="6" t="s">
        <v>22</v>
      </c>
      <c r="C1" s="6" t="s">
        <v>23</v>
      </c>
      <c r="D1" s="6" t="s">
        <v>24</v>
      </c>
    </row>
    <row r="2" spans="1:4" x14ac:dyDescent="0.3">
      <c r="A2" s="1" t="s">
        <v>35</v>
      </c>
      <c r="B2" s="9">
        <f>IF(A2="","",SUMIF(Transactions!$C$2:$C$2001,A2,Transactions!$D$2:$D$2001))</f>
        <v>2728</v>
      </c>
      <c r="C2" s="10">
        <f>IFERROR(B2/SUM(Transactions!$D$2:$D$2001),0)</f>
        <v>0.12761976047904192</v>
      </c>
      <c r="D2" s="11">
        <f>IF(A2="","",COUNTIF(Transactions!$C$2:$C$2001,A2))</f>
        <v>4</v>
      </c>
    </row>
    <row r="3" spans="1:4" x14ac:dyDescent="0.3">
      <c r="A3" s="1" t="s">
        <v>49</v>
      </c>
      <c r="B3" s="9">
        <f>IF(A3="","",SUMIF(Transactions!$C$2:$C$2001,A3,Transactions!$D$2:$D$2001))</f>
        <v>2518</v>
      </c>
      <c r="C3" s="10">
        <f>IFERROR(B3/SUM(Transactions!$D$2:$D$2001),0)</f>
        <v>0.11779565868263472</v>
      </c>
      <c r="D3" s="11">
        <f>IF(A3="","",COUNTIF(Transactions!$C$2:$C$2001,A3))</f>
        <v>4</v>
      </c>
    </row>
    <row r="4" spans="1:4" x14ac:dyDescent="0.3">
      <c r="A4" s="1" t="s">
        <v>41</v>
      </c>
      <c r="B4" s="9">
        <f>IF(A4="","",SUMIF(Transactions!$C$2:$C$2001,A4,Transactions!$D$2:$D$2001))</f>
        <v>2464</v>
      </c>
      <c r="C4" s="10">
        <f>IFERROR(B4/SUM(Transactions!$D$2:$D$2001),0)</f>
        <v>0.11526946107784432</v>
      </c>
      <c r="D4" s="11">
        <f>IF(A4="","",COUNTIF(Transactions!$C$2:$C$2001,A4))</f>
        <v>4</v>
      </c>
    </row>
    <row r="5" spans="1:4" x14ac:dyDescent="0.3">
      <c r="A5" s="1" t="s">
        <v>32</v>
      </c>
      <c r="B5" s="9">
        <f>IF(A5="","",SUMIF(Transactions!$C$2:$C$2001,A5,Transactions!$D$2:$D$2001))</f>
        <v>2436</v>
      </c>
      <c r="C5" s="10">
        <f>IFERROR(B5/SUM(Transactions!$D$2:$D$2001),0)</f>
        <v>0.11395958083832336</v>
      </c>
      <c r="D5" s="11">
        <f>IF(A5="","",COUNTIF(Transactions!$C$2:$C$2001,A5))</f>
        <v>4</v>
      </c>
    </row>
    <row r="6" spans="1:4" x14ac:dyDescent="0.3">
      <c r="A6" s="1" t="s">
        <v>48</v>
      </c>
      <c r="B6" s="9">
        <f>IF(A6="","",SUMIF(Transactions!$C$2:$C$2001,A6,Transactions!$D$2:$D$2001))</f>
        <v>2226</v>
      </c>
      <c r="C6" s="10">
        <f>IFERROR(B6/SUM(Transactions!$D$2:$D$2001),0)</f>
        <v>0.10413547904191617</v>
      </c>
      <c r="D6" s="11">
        <f>IF(A6="","",COUNTIF(Transactions!$C$2:$C$2001,A6))</f>
        <v>4</v>
      </c>
    </row>
    <row r="7" spans="1:4" x14ac:dyDescent="0.3">
      <c r="A7" s="1" t="s">
        <v>38</v>
      </c>
      <c r="B7" s="9">
        <f>IF(A7="","",SUMIF(Transactions!$C$2:$C$2001,A7,Transactions!$D$2:$D$2001))</f>
        <v>2171</v>
      </c>
      <c r="C7" s="10">
        <f>IFERROR(B7/SUM(Transactions!$D$2:$D$2001),0)</f>
        <v>0.1015625</v>
      </c>
      <c r="D7" s="11">
        <f>IF(A7="","",COUNTIF(Transactions!$C$2:$C$2001,A7))</f>
        <v>4</v>
      </c>
    </row>
    <row r="8" spans="1:4" x14ac:dyDescent="0.3">
      <c r="A8" s="1" t="s">
        <v>47</v>
      </c>
      <c r="B8" s="9">
        <f>IF(A8="","",SUMIF(Transactions!$C$2:$C$2001,A8,Transactions!$D$2:$D$2001))</f>
        <v>1934</v>
      </c>
      <c r="C8" s="10">
        <f>IFERROR(B8/SUM(Transactions!$D$2:$D$2001),0)</f>
        <v>9.0475299401197598E-2</v>
      </c>
      <c r="D8" s="11">
        <f>IF(A8="","",COUNTIF(Transactions!$C$2:$C$2001,A8))</f>
        <v>4</v>
      </c>
    </row>
    <row r="9" spans="1:4" x14ac:dyDescent="0.3">
      <c r="A9" s="1" t="s">
        <v>43</v>
      </c>
      <c r="B9" s="9">
        <f>IF(A9="","",SUMIF(Transactions!$C$2:$C$2001,A9,Transactions!$D$2:$D$2001))</f>
        <v>1907</v>
      </c>
      <c r="C9" s="10">
        <f>IFERROR(B9/SUM(Transactions!$D$2:$D$2001),0)</f>
        <v>8.9212200598802402E-2</v>
      </c>
      <c r="D9" s="11">
        <f>IF(A9="","",COUNTIF(Transactions!$C$2:$C$2001,A9))</f>
        <v>4</v>
      </c>
    </row>
    <row r="10" spans="1:4" x14ac:dyDescent="0.3">
      <c r="A10" s="1" t="s">
        <v>46</v>
      </c>
      <c r="B10" s="9">
        <f>IF(A10="","",SUMIF(Transactions!$C$2:$C$2001,A10,Transactions!$D$2:$D$2001))</f>
        <v>1642</v>
      </c>
      <c r="C10" s="10">
        <f>IFERROR(B10/SUM(Transactions!$D$2:$D$2001),0)</f>
        <v>7.6815119760479042E-2</v>
      </c>
      <c r="D10" s="11">
        <f>IF(A10="","",COUNTIF(Transactions!$C$2:$C$2001,A10))</f>
        <v>4</v>
      </c>
    </row>
    <row r="11" spans="1:4" x14ac:dyDescent="0.3">
      <c r="A11" s="1" t="s">
        <v>45</v>
      </c>
      <c r="B11" s="9">
        <f>IF(A11="","",SUMIF(Transactions!$C$2:$C$2001,A11,Transactions!$D$2:$D$2001))</f>
        <v>1350</v>
      </c>
      <c r="C11" s="10">
        <f>IFERROR(B11/SUM(Transactions!$D$2:$D$2001),0)</f>
        <v>6.3154940119760486E-2</v>
      </c>
      <c r="D11" s="11">
        <f>IF(A11="","",COUNTIF(Transactions!$C$2:$C$2001,A11))</f>
        <v>4</v>
      </c>
    </row>
  </sheetData>
  <pageMargins left="0.2" right="0.2" top="0.25" bottom="0.25" header="0.511811023622047" footer="0.511811023622047"/>
  <pageSetup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6B6D4"/>
    <pageSetUpPr fitToPage="1"/>
  </sheetPr>
  <dimension ref="A1:C11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6640625" defaultRowHeight="15" customHeight="1" x14ac:dyDescent="0.3"/>
  <cols>
    <col min="1" max="1" width="18" customWidth="1"/>
    <col min="2" max="2" width="14" customWidth="1"/>
    <col min="3" max="3" width="18" customWidth="1"/>
  </cols>
  <sheetData>
    <row r="1" spans="1:3" x14ac:dyDescent="0.3">
      <c r="A1" s="6" t="s">
        <v>25</v>
      </c>
      <c r="B1" s="6" t="s">
        <v>26</v>
      </c>
      <c r="C1" s="6" t="s">
        <v>22</v>
      </c>
    </row>
    <row r="2" spans="1:3" x14ac:dyDescent="0.3">
      <c r="A2" s="1" t="s">
        <v>50</v>
      </c>
      <c r="B2" s="12">
        <v>45292</v>
      </c>
      <c r="C2" s="9">
        <f>IF(B2="","",SUMIFS(Transactions!$D$2:$D$2001,Transactions!$A$2:$A$2001,"&gt;="&amp;B2,Transactions!$A$2:$A$2001,"&lt;"&amp;EDATE(B2,1)))</f>
        <v>1038</v>
      </c>
    </row>
    <row r="3" spans="1:3" x14ac:dyDescent="0.3">
      <c r="A3" s="1" t="s">
        <v>51</v>
      </c>
      <c r="B3" s="12">
        <v>45323</v>
      </c>
      <c r="C3" s="9">
        <f>IF(B3="","",SUMIFS(Transactions!$D$2:$D$2001,Transactions!$A$2:$A$2001,"&gt;="&amp;B3,Transactions!$A$2:$A$2001,"&lt;"&amp;EDATE(B3,1)))</f>
        <v>2944</v>
      </c>
    </row>
    <row r="4" spans="1:3" x14ac:dyDescent="0.3">
      <c r="A4" s="1" t="s">
        <v>52</v>
      </c>
      <c r="B4" s="12">
        <v>45352</v>
      </c>
      <c r="C4" s="9">
        <f>IF(B4="","",SUMIFS(Transactions!$D$2:$D$2001,Transactions!$A$2:$A$2001,"&gt;="&amp;B4,Transactions!$A$2:$A$2001,"&lt;"&amp;EDATE(B4,1)))</f>
        <v>2820</v>
      </c>
    </row>
    <row r="5" spans="1:3" x14ac:dyDescent="0.3">
      <c r="A5" s="1" t="s">
        <v>53</v>
      </c>
      <c r="B5" s="12">
        <v>45383</v>
      </c>
      <c r="C5" s="9">
        <f>IF(B5="","",SUMIFS(Transactions!$D$2:$D$2001,Transactions!$A$2:$A$2001,"&gt;="&amp;B5,Transactions!$A$2:$A$2001,"&lt;"&amp;EDATE(B5,1)))</f>
        <v>1441</v>
      </c>
    </row>
    <row r="6" spans="1:3" x14ac:dyDescent="0.3">
      <c r="A6" s="1" t="s">
        <v>54</v>
      </c>
      <c r="B6" s="12">
        <v>45413</v>
      </c>
      <c r="C6" s="9">
        <f>IF(B6="","",SUMIFS(Transactions!$D$2:$D$2001,Transactions!$A$2:$A$2001,"&gt;="&amp;B6,Transactions!$A$2:$A$2001,"&lt;"&amp;EDATE(B6,1)))</f>
        <v>3445</v>
      </c>
    </row>
    <row r="7" spans="1:3" x14ac:dyDescent="0.3">
      <c r="A7" s="1" t="s">
        <v>55</v>
      </c>
      <c r="B7" s="12">
        <v>45444</v>
      </c>
      <c r="C7" s="9">
        <f>IF(B7="","",SUMIFS(Transactions!$D$2:$D$2001,Transactions!$A$2:$A$2001,"&gt;="&amp;B7,Transactions!$A$2:$A$2001,"&lt;"&amp;EDATE(B7,1)))</f>
        <v>2373</v>
      </c>
    </row>
    <row r="8" spans="1:3" x14ac:dyDescent="0.3">
      <c r="A8" s="1" t="s">
        <v>56</v>
      </c>
      <c r="B8" s="12">
        <v>45474</v>
      </c>
      <c r="C8" s="9">
        <f>IF(B8="","",SUMIFS(Transactions!$D$2:$D$2001,Transactions!$A$2:$A$2001,"&gt;="&amp;B8,Transactions!$A$2:$A$2001,"&lt;"&amp;EDATE(B8,1)))</f>
        <v>1842</v>
      </c>
    </row>
    <row r="9" spans="1:3" x14ac:dyDescent="0.3">
      <c r="A9" s="1" t="s">
        <v>57</v>
      </c>
      <c r="B9" s="12">
        <v>45505</v>
      </c>
      <c r="C9" s="9">
        <f>IF(B9="","",SUMIFS(Transactions!$D$2:$D$2001,Transactions!$A$2:$A$2001,"&gt;="&amp;B9,Transactions!$A$2:$A$2001,"&lt;"&amp;EDATE(B9,1)))</f>
        <v>3948</v>
      </c>
    </row>
    <row r="10" spans="1:3" x14ac:dyDescent="0.3">
      <c r="A10" s="1" t="s">
        <v>58</v>
      </c>
      <c r="B10" s="12">
        <v>45536</v>
      </c>
      <c r="C10" s="9">
        <f>IF(B10="","",SUMIFS(Transactions!$D$2:$D$2001,Transactions!$A$2:$A$2001,"&gt;="&amp;B10,Transactions!$A$2:$A$2001,"&lt;"&amp;EDATE(B10,1)))</f>
        <v>1074</v>
      </c>
    </row>
    <row r="11" spans="1:3" x14ac:dyDescent="0.3">
      <c r="A11" s="1" t="s">
        <v>59</v>
      </c>
      <c r="B11" s="12">
        <v>45566</v>
      </c>
      <c r="C11" s="9">
        <f>IF(B11="","",SUMIFS(Transactions!$D$2:$D$2001,Transactions!$A$2:$A$2001,"&gt;="&amp;B11,Transactions!$A$2:$A$2001,"&lt;"&amp;EDATE(B11,1)))</f>
        <v>451</v>
      </c>
    </row>
  </sheetData>
  <pageMargins left="0.2" right="0.2" top="0.25" bottom="0.25" header="0.511811023622047" footer="0.511811023622047"/>
  <pageSetup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59E0B"/>
    <pageSetUpPr fitToPage="1"/>
  </sheetPr>
  <dimension ref="A1:C4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6640625" defaultRowHeight="15" customHeight="1" x14ac:dyDescent="0.3"/>
  <cols>
    <col min="1" max="1" width="22" customWidth="1"/>
    <col min="2" max="2" width="18" customWidth="1"/>
    <col min="3" max="3" width="12" customWidth="1"/>
  </cols>
  <sheetData>
    <row r="1" spans="1:3" x14ac:dyDescent="0.3">
      <c r="A1" s="6" t="s">
        <v>20</v>
      </c>
      <c r="B1" s="6" t="s">
        <v>22</v>
      </c>
      <c r="C1" s="6" t="s">
        <v>23</v>
      </c>
    </row>
    <row r="2" spans="1:3" x14ac:dyDescent="0.3">
      <c r="A2" s="1" t="s">
        <v>39</v>
      </c>
      <c r="B2" s="9">
        <f>IF(A2="","",SUMIF(Transactions!$E$2:$E$2001,A2,Transactions!$D$2:$D$2001))</f>
        <v>7360</v>
      </c>
      <c r="C2" s="10">
        <f>IFERROR(B2/SUM(Transactions!$D$2:$D$2001),0)</f>
        <v>0.34431137724550898</v>
      </c>
    </row>
    <row r="3" spans="1:3" x14ac:dyDescent="0.3">
      <c r="A3" s="1" t="s">
        <v>36</v>
      </c>
      <c r="B3" s="9">
        <f>IF(A3="","",SUMIF(Transactions!$E$2:$E$2001,A3,Transactions!$D$2:$D$2001))</f>
        <v>7257</v>
      </c>
      <c r="C3" s="10">
        <f>IFERROR(B3/SUM(Transactions!$D$2:$D$2001),0)</f>
        <v>0.3394928892215569</v>
      </c>
    </row>
    <row r="4" spans="1:3" x14ac:dyDescent="0.3">
      <c r="A4" s="1" t="s">
        <v>33</v>
      </c>
      <c r="B4" s="9">
        <f>IF(A4="","",SUMIF(Transactions!$E$2:$E$2001,A4,Transactions!$D$2:$D$2001))</f>
        <v>6759</v>
      </c>
      <c r="C4" s="10">
        <f>IFERROR(B4/SUM(Transactions!$D$2:$D$2001),0)</f>
        <v>0.31619573353293412</v>
      </c>
    </row>
  </sheetData>
  <pageMargins left="0.2" right="0.2" top="0.25" bottom="0.25" header="0.511811023622047" footer="0.511811023622047"/>
  <pageSetup fitToHeight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22C55E"/>
    <pageSetUpPr fitToPage="1"/>
  </sheetPr>
  <dimension ref="A1:C4"/>
  <sheetViews>
    <sheetView showGridLines="0" zoomScaleNormal="100" workbookViewId="0">
      <pane ySplit="1" topLeftCell="A2" activePane="bottomLeft" state="frozen"/>
      <selection pane="bottomLeft" activeCell="K16" sqref="K16"/>
    </sheetView>
  </sheetViews>
  <sheetFormatPr defaultColWidth="8.6640625" defaultRowHeight="15" customHeight="1" x14ac:dyDescent="0.3"/>
  <cols>
    <col min="1" max="1" width="18" customWidth="1"/>
    <col min="2" max="2" width="12" customWidth="1"/>
    <col min="3" max="3" width="18" customWidth="1"/>
  </cols>
  <sheetData>
    <row r="1" spans="1:3" x14ac:dyDescent="0.3">
      <c r="A1" s="6" t="s">
        <v>21</v>
      </c>
      <c r="B1" s="6" t="s">
        <v>27</v>
      </c>
      <c r="C1" s="6" t="s">
        <v>22</v>
      </c>
    </row>
    <row r="2" spans="1:3" x14ac:dyDescent="0.3">
      <c r="A2" s="1" t="s">
        <v>28</v>
      </c>
      <c r="B2" s="13">
        <f>COUNTIF(Transactions!$F$2:$F$2001,A2)</f>
        <v>32</v>
      </c>
      <c r="C2" s="9">
        <f>SUMIF(Transactions!$F$2:$F$2001,A2,Transactions!$D$2:$D$2001)</f>
        <v>17974</v>
      </c>
    </row>
    <row r="3" spans="1:3" x14ac:dyDescent="0.3">
      <c r="A3" s="1" t="s">
        <v>29</v>
      </c>
      <c r="B3" s="13">
        <f>COUNTIF(Transactions!$F$2:$F$2001,A3)</f>
        <v>5</v>
      </c>
      <c r="C3" s="9">
        <f>SUMIF(Transactions!$F$2:$F$2001,A3,Transactions!$D$2:$D$2001)</f>
        <v>2350</v>
      </c>
    </row>
    <row r="4" spans="1:3" x14ac:dyDescent="0.3">
      <c r="A4" s="1" t="s">
        <v>30</v>
      </c>
      <c r="B4" s="13">
        <f>COUNTIF(Transactions!$F$2:$F$2001,A4)</f>
        <v>3</v>
      </c>
      <c r="C4" s="9">
        <f>SUMIF(Transactions!$F$2:$F$2001,A4,Transactions!$D$2:$D$2001)</f>
        <v>1052</v>
      </c>
    </row>
  </sheetData>
  <pageMargins left="0.2" right="0.2" top="0.25" bottom="0.25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Dashboard</vt:lpstr>
      <vt:lpstr>Transactions</vt:lpstr>
      <vt:lpstr>Departments</vt:lpstr>
      <vt:lpstr>Categories</vt:lpstr>
      <vt:lpstr>Monthly Trend</vt:lpstr>
      <vt:lpstr>Payment Methods</vt:lpstr>
      <vt:lpstr>Approval Status</vt:lpstr>
      <vt:lpstr>Dashboard!Print_Area</vt:lpstr>
      <vt:lpstr>Dashboard!Print_Titles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Dhirendra Shukla</cp:lastModifiedBy>
  <dcterms:modified xsi:type="dcterms:W3CDTF">2026-08-16T08:14:04Z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2026-08-10T17:14:45Z</dcterms:created>
  <dc:creator>ExpenseIQ</dc:creator>
  <dc:description>Native Excel 365 dashboard template. No embedded images or Excel tables.</dc:description>
  <dc:language>en-US</dc:language>
  <cp:lastModifiedBy>ExpenseIQ</cp:lastModifiedBy>
  <dcterms:modified xsi:type="dcterms:W3CDTF">2026-08-11T17:38:21Z</dcterms:modified>
  <cp:revision>0</cp:revision>
  <dc:subject>Dynamic native Excel dashboard</dc:subject>
  <dc:title>ExpenseIQ HR Expense Analytics</dc:title>
</cp:coreProperties>
</file>